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ntbrown\Downloads\"/>
    </mc:Choice>
  </mc:AlternateContent>
  <xr:revisionPtr revIDLastSave="0" documentId="13_ncr:1_{3B173CE7-B6C5-4F18-900D-9EBD6B18352A}" xr6:coauthVersionLast="47" xr6:coauthVersionMax="47" xr10:uidLastSave="{00000000-0000-0000-0000-000000000000}"/>
  <bookViews>
    <workbookView xWindow="30015" yWindow="2010" windowWidth="21600" windowHeight="11385" tabRatio="860" firstSheet="6" activeTab="6" xr2:uid="{00000000-000D-0000-FFFF-FFFF00000000}"/>
  </bookViews>
  <sheets>
    <sheet name="do not use" sheetId="46" state="hidden" r:id="rId1"/>
    <sheet name="Status Track 2016" sheetId="29" state="hidden" r:id="rId2"/>
    <sheet name="rhc form" sheetId="26" state="hidden" r:id="rId3"/>
    <sheet name="fqhc form" sheetId="1" state="hidden" r:id="rId4"/>
    <sheet name="LineDescriptions" sheetId="40" state="hidden" r:id="rId5"/>
    <sheet name="New FQHCs-RHCs" sheetId="44" state="hidden" r:id="rId6"/>
    <sheet name="SCHED 1 FAMILY HC Rate Calc" sheetId="47" r:id="rId7"/>
    <sheet name="SCHED 2 VISITS" sheetId="49" r:id="rId8"/>
    <sheet name="SCHED 3 Q Event Historical" sheetId="50" r:id="rId9"/>
    <sheet name="SCHED 3 Q Event Prospective" sheetId="51" r:id="rId10"/>
    <sheet name="CHC Douglas" sheetId="23" state="hidden" r:id="rId11"/>
    <sheet name="River Cities" sheetId="17" state="hidden" r:id="rId12"/>
  </sheets>
  <definedNames>
    <definedName name="_xlnm._FilterDatabase" localSheetId="1" hidden="1">'Status Track 2016'!$A$3:$P$35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9" i="47" l="1"/>
  <c r="E23" i="49"/>
  <c r="D17" i="49"/>
  <c r="D23" i="49" s="1"/>
  <c r="C17" i="49"/>
  <c r="C23" i="49" s="1"/>
  <c r="C23" i="51"/>
  <c r="C23" i="50"/>
  <c r="B13" i="50"/>
  <c r="C13" i="50"/>
  <c r="C66" i="47"/>
  <c r="E13" i="51"/>
  <c r="B13" i="51"/>
  <c r="C13" i="51"/>
  <c r="C62" i="47"/>
  <c r="C68" i="47" s="1"/>
  <c r="C56" i="47"/>
  <c r="C37" i="47"/>
  <c r="C17" i="47"/>
  <c r="C21" i="47" s="1"/>
  <c r="E6" i="47"/>
  <c r="D6" i="47"/>
  <c r="H85" i="46"/>
  <c r="H84" i="46"/>
  <c r="B45" i="29"/>
  <c r="L16" i="29"/>
  <c r="L36" i="29"/>
  <c r="K22" i="29"/>
  <c r="M21" i="29"/>
  <c r="E33" i="44"/>
  <c r="E34" i="44"/>
  <c r="E24" i="44"/>
  <c r="E25" i="44" s="1"/>
  <c r="E15" i="44"/>
  <c r="E16" i="44" s="1"/>
  <c r="E6" i="44"/>
  <c r="E7" i="44"/>
  <c r="J1" i="29"/>
  <c r="I1" i="29"/>
  <c r="H153" i="46"/>
  <c r="L6" i="29"/>
  <c r="L33" i="29"/>
  <c r="H28" i="46"/>
  <c r="J67" i="23"/>
  <c r="I66" i="23"/>
  <c r="J54" i="23"/>
  <c r="J56" i="23"/>
  <c r="I54" i="23"/>
  <c r="I56" i="23" s="1"/>
  <c r="H54" i="23"/>
  <c r="H56" i="23"/>
  <c r="E54" i="23"/>
  <c r="E56" i="23"/>
  <c r="D54" i="23"/>
  <c r="D56" i="23" s="1"/>
  <c r="C54" i="23"/>
  <c r="C56" i="23"/>
  <c r="J47" i="23"/>
  <c r="I47" i="23"/>
  <c r="H47" i="23"/>
  <c r="E47" i="23"/>
  <c r="D47" i="23"/>
  <c r="C47" i="23"/>
  <c r="J41" i="23"/>
  <c r="I41" i="23"/>
  <c r="H41" i="23"/>
  <c r="E41" i="23"/>
  <c r="D41" i="23"/>
  <c r="C41" i="23"/>
  <c r="J30" i="23"/>
  <c r="I30" i="23"/>
  <c r="H30" i="23"/>
  <c r="E30" i="23"/>
  <c r="D30" i="23"/>
  <c r="C30" i="23"/>
  <c r="J21" i="23"/>
  <c r="I21" i="23"/>
  <c r="H21" i="23"/>
  <c r="H32" i="23" s="1"/>
  <c r="E21" i="23"/>
  <c r="E32" i="23" s="1"/>
  <c r="E49" i="23" s="1"/>
  <c r="D21" i="23"/>
  <c r="D32" i="23"/>
  <c r="D49" i="23" s="1"/>
  <c r="C21" i="23"/>
  <c r="J15" i="23"/>
  <c r="J32" i="23" s="1"/>
  <c r="J49" i="23" s="1"/>
  <c r="I15" i="23"/>
  <c r="I32" i="23" s="1"/>
  <c r="I49" i="23" s="1"/>
  <c r="H15" i="23"/>
  <c r="E15" i="23"/>
  <c r="D15" i="23"/>
  <c r="C15" i="23"/>
  <c r="C32" i="23" s="1"/>
  <c r="J2" i="23"/>
  <c r="I2" i="23"/>
  <c r="E2" i="23"/>
  <c r="D2" i="23"/>
  <c r="J103" i="17"/>
  <c r="I102" i="17"/>
  <c r="J87" i="17"/>
  <c r="J92" i="17" s="1"/>
  <c r="E87" i="17"/>
  <c r="E92" i="17" s="1"/>
  <c r="I80" i="17"/>
  <c r="H80" i="17"/>
  <c r="D80" i="17"/>
  <c r="C80" i="17"/>
  <c r="J79" i="17"/>
  <c r="J80" i="17" s="1"/>
  <c r="E79" i="17"/>
  <c r="J78" i="17"/>
  <c r="E78" i="17"/>
  <c r="J77" i="17"/>
  <c r="E77" i="17"/>
  <c r="E80" i="17" s="1"/>
  <c r="I74" i="17"/>
  <c r="H74" i="17"/>
  <c r="D74" i="17"/>
  <c r="C74" i="17"/>
  <c r="J73" i="17"/>
  <c r="E73" i="17"/>
  <c r="J72" i="17"/>
  <c r="E72" i="17"/>
  <c r="J71" i="17"/>
  <c r="E71" i="17"/>
  <c r="J70" i="17"/>
  <c r="J74" i="17" s="1"/>
  <c r="E70" i="17"/>
  <c r="J69" i="17"/>
  <c r="J88" i="17"/>
  <c r="E69" i="17"/>
  <c r="E88" i="17"/>
  <c r="J68" i="17"/>
  <c r="E68" i="17"/>
  <c r="E74" i="17" s="1"/>
  <c r="I63" i="17"/>
  <c r="H63" i="17"/>
  <c r="D63" i="17"/>
  <c r="C63" i="17"/>
  <c r="J62" i="17"/>
  <c r="E62" i="17"/>
  <c r="J61" i="17"/>
  <c r="E61" i="17"/>
  <c r="J60" i="17"/>
  <c r="E60" i="17"/>
  <c r="E63" i="17" s="1"/>
  <c r="J59" i="17"/>
  <c r="E59" i="17"/>
  <c r="J58" i="17"/>
  <c r="E58" i="17"/>
  <c r="J57" i="17"/>
  <c r="E57" i="17"/>
  <c r="J56" i="17"/>
  <c r="J63" i="17" s="1"/>
  <c r="E56" i="17"/>
  <c r="J55" i="17"/>
  <c r="E55" i="17"/>
  <c r="J54" i="17"/>
  <c r="E54" i="17"/>
  <c r="J53" i="17"/>
  <c r="E53" i="17"/>
  <c r="J52" i="17"/>
  <c r="E52" i="17"/>
  <c r="I49" i="17"/>
  <c r="I65" i="17" s="1"/>
  <c r="H49" i="17"/>
  <c r="H65" i="17" s="1"/>
  <c r="D49" i="17"/>
  <c r="D65" i="17" s="1"/>
  <c r="C49" i="17"/>
  <c r="C65" i="17"/>
  <c r="J48" i="17"/>
  <c r="E48" i="17"/>
  <c r="J47" i="17"/>
  <c r="E47" i="17"/>
  <c r="J46" i="17"/>
  <c r="E46" i="17"/>
  <c r="J45" i="17"/>
  <c r="E45" i="17"/>
  <c r="J44" i="17"/>
  <c r="E44" i="17"/>
  <c r="J43" i="17"/>
  <c r="E43" i="17"/>
  <c r="J42" i="17"/>
  <c r="E42" i="17"/>
  <c r="J41" i="17"/>
  <c r="J49" i="17" s="1"/>
  <c r="J65" i="17" s="1"/>
  <c r="E41" i="17"/>
  <c r="J40" i="17"/>
  <c r="E40" i="17"/>
  <c r="J39" i="17"/>
  <c r="E39" i="17"/>
  <c r="J38" i="17"/>
  <c r="E38" i="17"/>
  <c r="E49" i="17" s="1"/>
  <c r="E65" i="17" s="1"/>
  <c r="I33" i="17"/>
  <c r="H33" i="17"/>
  <c r="D33" i="17"/>
  <c r="C33" i="17"/>
  <c r="J32" i="17"/>
  <c r="E32" i="17"/>
  <c r="J31" i="17"/>
  <c r="E31" i="17"/>
  <c r="J30" i="17"/>
  <c r="E30" i="17"/>
  <c r="J29" i="17"/>
  <c r="E29" i="17"/>
  <c r="J28" i="17"/>
  <c r="E28" i="17"/>
  <c r="J27" i="17"/>
  <c r="J33" i="17" s="1"/>
  <c r="E27" i="17"/>
  <c r="J26" i="17"/>
  <c r="E26" i="17"/>
  <c r="E33" i="17" s="1"/>
  <c r="I23" i="17"/>
  <c r="H23" i="17"/>
  <c r="D23" i="17"/>
  <c r="C23" i="17"/>
  <c r="J22" i="17"/>
  <c r="E22" i="17"/>
  <c r="E23" i="17" s="1"/>
  <c r="J21" i="17"/>
  <c r="E21" i="17"/>
  <c r="J20" i="17"/>
  <c r="J23" i="17" s="1"/>
  <c r="E20" i="17"/>
  <c r="I17" i="17"/>
  <c r="I35" i="17" s="1"/>
  <c r="I82" i="17" s="1"/>
  <c r="H17" i="17"/>
  <c r="D17" i="17"/>
  <c r="D35" i="17" s="1"/>
  <c r="D82" i="17" s="1"/>
  <c r="C17" i="17"/>
  <c r="J16" i="17"/>
  <c r="E16" i="17"/>
  <c r="J15" i="17"/>
  <c r="E15" i="17"/>
  <c r="J14" i="17"/>
  <c r="E14" i="17"/>
  <c r="J13" i="17"/>
  <c r="E13" i="17"/>
  <c r="J12" i="17"/>
  <c r="E12" i="17"/>
  <c r="J11" i="17"/>
  <c r="E11" i="17"/>
  <c r="E17" i="17" s="1"/>
  <c r="E35" i="17" s="1"/>
  <c r="J10" i="17"/>
  <c r="E10" i="17"/>
  <c r="J9" i="17"/>
  <c r="E9" i="17"/>
  <c r="J8" i="17"/>
  <c r="E8" i="17"/>
  <c r="J7" i="17"/>
  <c r="J17" i="17" s="1"/>
  <c r="J35" i="17" s="1"/>
  <c r="E7" i="17"/>
  <c r="J6" i="17"/>
  <c r="E6" i="17"/>
  <c r="J2" i="17"/>
  <c r="I2" i="17"/>
  <c r="E2" i="17"/>
  <c r="D2" i="17"/>
  <c r="U108" i="17"/>
  <c r="U110" i="17"/>
  <c r="U112" i="17" s="1"/>
  <c r="U54" i="23"/>
  <c r="U56" i="23" s="1"/>
  <c r="T54" i="23"/>
  <c r="T56" i="23" s="1"/>
  <c r="S54" i="23"/>
  <c r="S56" i="23"/>
  <c r="P54" i="23"/>
  <c r="P56" i="23"/>
  <c r="O54" i="23"/>
  <c r="O56" i="23" s="1"/>
  <c r="N54" i="23"/>
  <c r="N56" i="23"/>
  <c r="U87" i="17"/>
  <c r="P87" i="17"/>
  <c r="J87" i="1"/>
  <c r="E87" i="1"/>
  <c r="J54" i="26"/>
  <c r="J56" i="26"/>
  <c r="I54" i="26"/>
  <c r="I56" i="26"/>
  <c r="H54" i="26"/>
  <c r="H56" i="26" s="1"/>
  <c r="E54" i="26"/>
  <c r="E56" i="26" s="1"/>
  <c r="D54" i="26"/>
  <c r="D56" i="26"/>
  <c r="C54" i="26"/>
  <c r="C56" i="26"/>
  <c r="U2" i="17"/>
  <c r="T2" i="17"/>
  <c r="P2" i="17"/>
  <c r="O2" i="17"/>
  <c r="U67" i="23"/>
  <c r="T66" i="23"/>
  <c r="J67" i="26"/>
  <c r="I66" i="26"/>
  <c r="U103" i="17"/>
  <c r="T102" i="17"/>
  <c r="J103" i="1"/>
  <c r="I102" i="1"/>
  <c r="U47" i="23"/>
  <c r="T47" i="23"/>
  <c r="S47" i="23"/>
  <c r="P47" i="23"/>
  <c r="O47" i="23"/>
  <c r="N47" i="23"/>
  <c r="U41" i="23"/>
  <c r="T41" i="23"/>
  <c r="S41" i="23"/>
  <c r="P41" i="23"/>
  <c r="O41" i="23"/>
  <c r="N41" i="23"/>
  <c r="U30" i="23"/>
  <c r="T30" i="23"/>
  <c r="S30" i="23"/>
  <c r="P30" i="23"/>
  <c r="O30" i="23"/>
  <c r="N30" i="23"/>
  <c r="U21" i="23"/>
  <c r="U32" i="23" s="1"/>
  <c r="U49" i="23" s="1"/>
  <c r="T21" i="23"/>
  <c r="S21" i="23"/>
  <c r="S32" i="23" s="1"/>
  <c r="P21" i="23"/>
  <c r="O21" i="23"/>
  <c r="O32" i="23" s="1"/>
  <c r="O49" i="23" s="1"/>
  <c r="N21" i="23"/>
  <c r="U15" i="23"/>
  <c r="T15" i="23"/>
  <c r="S15" i="23"/>
  <c r="P15" i="23"/>
  <c r="P32" i="23" s="1"/>
  <c r="P49" i="23" s="1"/>
  <c r="O15" i="23"/>
  <c r="N15" i="23"/>
  <c r="N32" i="23" s="1"/>
  <c r="J2" i="26"/>
  <c r="I2" i="26"/>
  <c r="E2" i="26"/>
  <c r="D2" i="26"/>
  <c r="E2" i="1"/>
  <c r="J2" i="1"/>
  <c r="I2" i="1"/>
  <c r="D2" i="1"/>
  <c r="J6" i="1"/>
  <c r="J7" i="1"/>
  <c r="J8" i="1"/>
  <c r="J9" i="1"/>
  <c r="J10" i="1"/>
  <c r="J11" i="1"/>
  <c r="J12" i="1"/>
  <c r="J13" i="1"/>
  <c r="J14" i="1"/>
  <c r="J15" i="1"/>
  <c r="J16" i="1"/>
  <c r="J20" i="1"/>
  <c r="J23" i="1" s="1"/>
  <c r="J21" i="1"/>
  <c r="J22" i="1"/>
  <c r="J26" i="1"/>
  <c r="J33" i="1" s="1"/>
  <c r="J27" i="1"/>
  <c r="J28" i="1"/>
  <c r="J29" i="1"/>
  <c r="J30" i="1"/>
  <c r="J31" i="1"/>
  <c r="J32" i="1"/>
  <c r="J38" i="1"/>
  <c r="J49" i="1" s="1"/>
  <c r="J39" i="1"/>
  <c r="J40" i="1"/>
  <c r="J41" i="1"/>
  <c r="J42" i="1"/>
  <c r="J43" i="1"/>
  <c r="J44" i="1"/>
  <c r="J45" i="1"/>
  <c r="J46" i="1"/>
  <c r="J47" i="1"/>
  <c r="J48" i="1"/>
  <c r="J52" i="1"/>
  <c r="J63" i="1" s="1"/>
  <c r="J53" i="1"/>
  <c r="J54" i="1"/>
  <c r="J55" i="1"/>
  <c r="J56" i="1"/>
  <c r="J57" i="1"/>
  <c r="J58" i="1"/>
  <c r="J59" i="1"/>
  <c r="J60" i="1"/>
  <c r="J61" i="1"/>
  <c r="J62" i="1"/>
  <c r="J68" i="1"/>
  <c r="J74" i="1" s="1"/>
  <c r="J69" i="1"/>
  <c r="J70" i="1"/>
  <c r="J71" i="1"/>
  <c r="J72" i="1"/>
  <c r="J73" i="1"/>
  <c r="J77" i="1"/>
  <c r="J78" i="1"/>
  <c r="J79" i="1"/>
  <c r="J80" i="1" s="1"/>
  <c r="I17" i="1"/>
  <c r="I35" i="1" s="1"/>
  <c r="I23" i="1"/>
  <c r="I33" i="1"/>
  <c r="I49" i="1"/>
  <c r="I65" i="1" s="1"/>
  <c r="I63" i="1"/>
  <c r="I74" i="1"/>
  <c r="I80" i="1"/>
  <c r="H17" i="1"/>
  <c r="H35" i="1" s="1"/>
  <c r="H82" i="1" s="1"/>
  <c r="H23" i="1"/>
  <c r="H33" i="1"/>
  <c r="H49" i="1"/>
  <c r="H65" i="1" s="1"/>
  <c r="H63" i="1"/>
  <c r="H74" i="1"/>
  <c r="H80" i="1"/>
  <c r="J15" i="26"/>
  <c r="J21" i="26"/>
  <c r="J32" i="26" s="1"/>
  <c r="J49" i="26" s="1"/>
  <c r="J30" i="26"/>
  <c r="J41" i="26"/>
  <c r="J47" i="26"/>
  <c r="I15" i="26"/>
  <c r="I32" i="26" s="1"/>
  <c r="I21" i="26"/>
  <c r="I30" i="26"/>
  <c r="I41" i="26"/>
  <c r="I47" i="26"/>
  <c r="H15" i="26"/>
  <c r="H21" i="26"/>
  <c r="H30" i="26"/>
  <c r="H41" i="26"/>
  <c r="H47" i="26"/>
  <c r="E15" i="26"/>
  <c r="E21" i="26"/>
  <c r="E32" i="26" s="1"/>
  <c r="E49" i="26" s="1"/>
  <c r="E30" i="26"/>
  <c r="E41" i="26"/>
  <c r="E47" i="26"/>
  <c r="D15" i="26"/>
  <c r="D21" i="26"/>
  <c r="D30" i="26"/>
  <c r="D41" i="26"/>
  <c r="D47" i="26"/>
  <c r="C15" i="26"/>
  <c r="C21" i="26"/>
  <c r="C32" i="26" s="1"/>
  <c r="C30" i="26"/>
  <c r="C41" i="26"/>
  <c r="C47" i="26"/>
  <c r="T80" i="17"/>
  <c r="S80" i="17"/>
  <c r="U79" i="17"/>
  <c r="U78" i="17"/>
  <c r="U77" i="17"/>
  <c r="U80" i="17" s="1"/>
  <c r="T74" i="17"/>
  <c r="S74" i="17"/>
  <c r="U73" i="17"/>
  <c r="U72" i="17"/>
  <c r="U71" i="17"/>
  <c r="U70" i="17"/>
  <c r="U74" i="17" s="1"/>
  <c r="U69" i="17"/>
  <c r="U88" i="17" s="1"/>
  <c r="U92" i="17" s="1"/>
  <c r="U68" i="17"/>
  <c r="T63" i="17"/>
  <c r="S63" i="17"/>
  <c r="U62" i="17"/>
  <c r="U61" i="17"/>
  <c r="U60" i="17"/>
  <c r="U59" i="17"/>
  <c r="U58" i="17"/>
  <c r="U57" i="17"/>
  <c r="U56" i="17"/>
  <c r="U55" i="17"/>
  <c r="U54" i="17"/>
  <c r="U53" i="17"/>
  <c r="U52" i="17"/>
  <c r="U63" i="17"/>
  <c r="U65" i="17" s="1"/>
  <c r="T49" i="17"/>
  <c r="T65" i="17"/>
  <c r="S49" i="17"/>
  <c r="S65" i="17" s="1"/>
  <c r="U48" i="17"/>
  <c r="U47" i="17"/>
  <c r="U46" i="17"/>
  <c r="U45" i="17"/>
  <c r="U44" i="17"/>
  <c r="U43" i="17"/>
  <c r="U42" i="17"/>
  <c r="U41" i="17"/>
  <c r="U40" i="17"/>
  <c r="U39" i="17"/>
  <c r="U38" i="17"/>
  <c r="T33" i="17"/>
  <c r="S33" i="17"/>
  <c r="U32" i="17"/>
  <c r="U31" i="17"/>
  <c r="U30" i="17"/>
  <c r="U29" i="17"/>
  <c r="U28" i="17"/>
  <c r="U27" i="17"/>
  <c r="U26" i="17"/>
  <c r="U33" i="17" s="1"/>
  <c r="T23" i="17"/>
  <c r="S23" i="17"/>
  <c r="S35" i="17" s="1"/>
  <c r="U22" i="17"/>
  <c r="U21" i="17"/>
  <c r="U20" i="17"/>
  <c r="U23" i="17" s="1"/>
  <c r="T17" i="17"/>
  <c r="S17" i="17"/>
  <c r="U16" i="17"/>
  <c r="U15" i="17"/>
  <c r="U14" i="17"/>
  <c r="U13" i="17"/>
  <c r="U12" i="17"/>
  <c r="U11" i="17"/>
  <c r="U10" i="17"/>
  <c r="U9" i="17"/>
  <c r="U8" i="17"/>
  <c r="U7" i="17"/>
  <c r="U17" i="17" s="1"/>
  <c r="U6" i="17"/>
  <c r="O80" i="17"/>
  <c r="N80" i="17"/>
  <c r="P79" i="17"/>
  <c r="P78" i="17"/>
  <c r="P77" i="17"/>
  <c r="P80" i="17" s="1"/>
  <c r="O74" i="17"/>
  <c r="N74" i="17"/>
  <c r="P73" i="17"/>
  <c r="P72" i="17"/>
  <c r="P71" i="17"/>
  <c r="P70" i="17"/>
  <c r="P69" i="17"/>
  <c r="P88" i="17"/>
  <c r="P92" i="17" s="1"/>
  <c r="P68" i="17"/>
  <c r="P74" i="17" s="1"/>
  <c r="O63" i="17"/>
  <c r="N63" i="17"/>
  <c r="P62" i="17"/>
  <c r="P61" i="17"/>
  <c r="P60" i="17"/>
  <c r="P59" i="17"/>
  <c r="P63" i="17" s="1"/>
  <c r="P58" i="17"/>
  <c r="P57" i="17"/>
  <c r="P56" i="17"/>
  <c r="P55" i="17"/>
  <c r="P54" i="17"/>
  <c r="P53" i="17"/>
  <c r="P52" i="17"/>
  <c r="O49" i="17"/>
  <c r="O65" i="17"/>
  <c r="N49" i="17"/>
  <c r="N65" i="17"/>
  <c r="N82" i="17" s="1"/>
  <c r="P48" i="17"/>
  <c r="P47" i="17"/>
  <c r="P46" i="17"/>
  <c r="P45" i="17"/>
  <c r="P44" i="17"/>
  <c r="P43" i="17"/>
  <c r="P42" i="17"/>
  <c r="P41" i="17"/>
  <c r="P49" i="17" s="1"/>
  <c r="P65" i="17" s="1"/>
  <c r="P40" i="17"/>
  <c r="P39" i="17"/>
  <c r="P38" i="17"/>
  <c r="P6" i="17"/>
  <c r="P7" i="17"/>
  <c r="P8" i="17"/>
  <c r="P9" i="17"/>
  <c r="P10" i="17"/>
  <c r="P11" i="17"/>
  <c r="P12" i="17"/>
  <c r="P17" i="17" s="1"/>
  <c r="P13" i="17"/>
  <c r="P14" i="17"/>
  <c r="P15" i="17"/>
  <c r="P16" i="17"/>
  <c r="P20" i="17"/>
  <c r="P23" i="17" s="1"/>
  <c r="P21" i="17"/>
  <c r="P22" i="17"/>
  <c r="P26" i="17"/>
  <c r="P33" i="17" s="1"/>
  <c r="P27" i="17"/>
  <c r="P28" i="17"/>
  <c r="P29" i="17"/>
  <c r="P30" i="17"/>
  <c r="P31" i="17"/>
  <c r="P32" i="17"/>
  <c r="O33" i="17"/>
  <c r="N33" i="17"/>
  <c r="N35" i="17"/>
  <c r="O23" i="17"/>
  <c r="N23" i="17"/>
  <c r="O17" i="17"/>
  <c r="O35" i="17" s="1"/>
  <c r="O82" i="17" s="1"/>
  <c r="N17" i="17"/>
  <c r="E79" i="1"/>
  <c r="E78" i="1"/>
  <c r="E77" i="1"/>
  <c r="E80" i="1" s="1"/>
  <c r="D80" i="1"/>
  <c r="C80" i="1"/>
  <c r="E73" i="1"/>
  <c r="E72" i="1"/>
  <c r="E71" i="1"/>
  <c r="E70" i="1"/>
  <c r="E69" i="1"/>
  <c r="E88" i="1"/>
  <c r="E92" i="1" s="1"/>
  <c r="E68" i="1"/>
  <c r="E74" i="1"/>
  <c r="D74" i="1"/>
  <c r="C74" i="1"/>
  <c r="D63" i="1"/>
  <c r="D65" i="1" s="1"/>
  <c r="C63" i="1"/>
  <c r="E62" i="1"/>
  <c r="E61" i="1"/>
  <c r="E60" i="1"/>
  <c r="E59" i="1"/>
  <c r="E58" i="1"/>
  <c r="E57" i="1"/>
  <c r="E56" i="1"/>
  <c r="E55" i="1"/>
  <c r="E54" i="1"/>
  <c r="E53" i="1"/>
  <c r="E52" i="1"/>
  <c r="E63" i="1" s="1"/>
  <c r="D49" i="1"/>
  <c r="C49" i="1"/>
  <c r="C65" i="1" s="1"/>
  <c r="E48" i="1"/>
  <c r="E47" i="1"/>
  <c r="E46" i="1"/>
  <c r="E45" i="1"/>
  <c r="E44" i="1"/>
  <c r="E43" i="1"/>
  <c r="E42" i="1"/>
  <c r="E41" i="1"/>
  <c r="E40" i="1"/>
  <c r="E39" i="1"/>
  <c r="E38" i="1"/>
  <c r="E49" i="1" s="1"/>
  <c r="E65" i="1" s="1"/>
  <c r="D33" i="1"/>
  <c r="C33" i="1"/>
  <c r="E32" i="1"/>
  <c r="E31" i="1"/>
  <c r="E30" i="1"/>
  <c r="E29" i="1"/>
  <c r="E28" i="1"/>
  <c r="E27" i="1"/>
  <c r="E26" i="1"/>
  <c r="E33" i="1" s="1"/>
  <c r="D23" i="1"/>
  <c r="D35" i="1" s="1"/>
  <c r="C23" i="1"/>
  <c r="E22" i="1"/>
  <c r="E21" i="1"/>
  <c r="E23" i="1" s="1"/>
  <c r="E20" i="1"/>
  <c r="E16" i="1"/>
  <c r="E15" i="1"/>
  <c r="E14" i="1"/>
  <c r="E17" i="1" s="1"/>
  <c r="E35" i="1" s="1"/>
  <c r="E13" i="1"/>
  <c r="E12" i="1"/>
  <c r="E11" i="1"/>
  <c r="E10" i="1"/>
  <c r="E9" i="1"/>
  <c r="E8" i="1"/>
  <c r="E7" i="1"/>
  <c r="E6" i="1"/>
  <c r="D17" i="1"/>
  <c r="C17" i="1"/>
  <c r="C35" i="1" s="1"/>
  <c r="J88" i="1"/>
  <c r="J92" i="1"/>
  <c r="H32" i="26"/>
  <c r="T32" i="23"/>
  <c r="T49" i="23"/>
  <c r="L35" i="29"/>
  <c r="L22" i="29"/>
  <c r="L12" i="29"/>
  <c r="L18" i="29"/>
  <c r="L23" i="29"/>
  <c r="H154" i="46"/>
  <c r="L31" i="29"/>
  <c r="H137" i="46"/>
  <c r="H138" i="46"/>
  <c r="L27" i="29"/>
  <c r="H120" i="46"/>
  <c r="H27" i="46"/>
  <c r="T35" i="17"/>
  <c r="T82" i="17" s="1"/>
  <c r="U49" i="17"/>
  <c r="H49" i="26"/>
  <c r="D32" i="26"/>
  <c r="D49" i="26" s="1"/>
  <c r="C35" i="17"/>
  <c r="C82" i="17" s="1"/>
  <c r="J17" i="1"/>
  <c r="H35" i="17"/>
  <c r="H82" i="17" s="1"/>
  <c r="L26" i="29"/>
  <c r="L20" i="29"/>
  <c r="H76" i="46"/>
  <c r="H83" i="46"/>
  <c r="H66" i="46"/>
  <c r="H75" i="46"/>
  <c r="H80" i="46"/>
  <c r="H63" i="46"/>
  <c r="H78" i="46"/>
  <c r="H72" i="46"/>
  <c r="H79" i="46"/>
  <c r="H74" i="46"/>
  <c r="H64" i="46"/>
  <c r="H68" i="46"/>
  <c r="H67" i="46"/>
  <c r="H69" i="46"/>
  <c r="H81" i="46"/>
  <c r="H82" i="46"/>
  <c r="H73" i="46"/>
  <c r="H71" i="46"/>
  <c r="H65" i="46"/>
  <c r="H77" i="46"/>
  <c r="H62" i="46"/>
  <c r="H70" i="46"/>
  <c r="L10" i="29"/>
  <c r="L30" i="29"/>
  <c r="H22" i="46"/>
  <c r="H25" i="46"/>
  <c r="H24" i="46"/>
  <c r="H26" i="46"/>
  <c r="H23" i="46"/>
  <c r="H21" i="46"/>
  <c r="H20" i="46"/>
  <c r="L28" i="29"/>
  <c r="L25" i="29"/>
  <c r="H41" i="46"/>
  <c r="H33" i="46"/>
  <c r="H38" i="46"/>
  <c r="H30" i="46"/>
  <c r="H36" i="46"/>
  <c r="H35" i="46"/>
  <c r="H34" i="46"/>
  <c r="H32" i="46"/>
  <c r="H31" i="46"/>
  <c r="H40" i="46"/>
  <c r="H37" i="46"/>
  <c r="H39" i="46"/>
  <c r="H135" i="46"/>
  <c r="H132" i="46"/>
  <c r="H136" i="46"/>
  <c r="H134" i="46"/>
  <c r="H133" i="46"/>
  <c r="H131" i="46"/>
  <c r="H56" i="46"/>
  <c r="L15" i="29"/>
  <c r="H100" i="46"/>
  <c r="H97" i="46"/>
  <c r="H101" i="46"/>
  <c r="H99" i="46"/>
  <c r="H98" i="46"/>
  <c r="H94" i="46"/>
  <c r="H117" i="46"/>
  <c r="H109" i="46"/>
  <c r="H114" i="46"/>
  <c r="H106" i="46"/>
  <c r="H103" i="46"/>
  <c r="H112" i="46"/>
  <c r="H104" i="46"/>
  <c r="H119" i="46"/>
  <c r="H111" i="46"/>
  <c r="H102" i="46"/>
  <c r="H110" i="46"/>
  <c r="H108" i="46"/>
  <c r="H107" i="46"/>
  <c r="H105" i="46"/>
  <c r="H118" i="46"/>
  <c r="H116" i="46"/>
  <c r="H115" i="46"/>
  <c r="H113" i="46"/>
  <c r="L24" i="29"/>
  <c r="H122" i="46"/>
  <c r="H129" i="46"/>
  <c r="H127" i="46"/>
  <c r="H124" i="46"/>
  <c r="H128" i="46"/>
  <c r="H130" i="46"/>
  <c r="H125" i="46"/>
  <c r="L29" i="29"/>
  <c r="H126" i="46"/>
  <c r="H123" i="46"/>
  <c r="H121" i="46"/>
  <c r="H61" i="46"/>
  <c r="H59" i="46"/>
  <c r="H58" i="46"/>
  <c r="H60" i="46"/>
  <c r="H57" i="46"/>
  <c r="L17" i="29"/>
  <c r="H155" i="46"/>
  <c r="H156" i="46"/>
  <c r="L34" i="29"/>
  <c r="H89" i="46"/>
  <c r="H92" i="46"/>
  <c r="H88" i="46"/>
  <c r="H87" i="46"/>
  <c r="H91" i="46"/>
  <c r="H90" i="46"/>
  <c r="H86" i="46"/>
  <c r="H93" i="46"/>
  <c r="H29" i="46"/>
  <c r="L11" i="29"/>
  <c r="H159" i="46"/>
  <c r="H158" i="46"/>
  <c r="H157" i="46"/>
  <c r="L9" i="29"/>
  <c r="H14" i="46"/>
  <c r="H19" i="46"/>
  <c r="H11" i="46"/>
  <c r="H17" i="46"/>
  <c r="H16" i="46"/>
  <c r="H15" i="46"/>
  <c r="H13" i="46"/>
  <c r="H12" i="46"/>
  <c r="H18" i="46"/>
  <c r="L19" i="29"/>
  <c r="H96" i="46"/>
  <c r="H95" i="46"/>
  <c r="L21" i="29"/>
  <c r="H52" i="46"/>
  <c r="H53" i="46"/>
  <c r="H51" i="46"/>
  <c r="H49" i="46"/>
  <c r="H47" i="46"/>
  <c r="H43" i="46"/>
  <c r="H42" i="46"/>
  <c r="H48" i="46"/>
  <c r="H50" i="46"/>
  <c r="H55" i="46"/>
  <c r="H45" i="46"/>
  <c r="H54" i="46"/>
  <c r="L14" i="29"/>
  <c r="H44" i="46"/>
  <c r="H46" i="46"/>
  <c r="L8" i="29"/>
  <c r="H5" i="46"/>
  <c r="H4" i="46"/>
  <c r="H8" i="46"/>
  <c r="H10" i="46"/>
  <c r="H6" i="46"/>
  <c r="H3" i="46"/>
  <c r="H7" i="46"/>
  <c r="H9" i="46"/>
  <c r="H139" i="46"/>
  <c r="L32" i="29"/>
  <c r="H141" i="46"/>
  <c r="H148" i="46"/>
  <c r="H144" i="46"/>
  <c r="H151" i="46"/>
  <c r="H143" i="46"/>
  <c r="H147" i="46"/>
  <c r="H152" i="46"/>
  <c r="H140" i="46"/>
  <c r="H150" i="46"/>
  <c r="H142" i="46"/>
  <c r="H145" i="46"/>
  <c r="H146" i="46"/>
  <c r="H149" i="46"/>
  <c r="F23" i="49" l="1"/>
  <c r="C75" i="47" s="1"/>
  <c r="C25" i="50"/>
  <c r="C78" i="47"/>
  <c r="C25" i="51"/>
  <c r="C71" i="47"/>
  <c r="C63" i="47"/>
  <c r="N49" i="23"/>
  <c r="P58" i="23"/>
  <c r="E82" i="17"/>
  <c r="E94" i="17"/>
  <c r="J94" i="17"/>
  <c r="J82" i="17"/>
  <c r="P35" i="17"/>
  <c r="E82" i="1"/>
  <c r="E94" i="1"/>
  <c r="H49" i="23"/>
  <c r="J58" i="23"/>
  <c r="I49" i="26"/>
  <c r="J58" i="26"/>
  <c r="S82" i="17"/>
  <c r="E58" i="26"/>
  <c r="C49" i="26"/>
  <c r="J35" i="1"/>
  <c r="C49" i="23"/>
  <c r="E58" i="23"/>
  <c r="J64" i="23" s="1"/>
  <c r="J68" i="23" s="1"/>
  <c r="J72" i="23" s="1"/>
  <c r="J74" i="23" s="1"/>
  <c r="J76" i="23" s="1"/>
  <c r="J78" i="23" s="1"/>
  <c r="D82" i="1"/>
  <c r="I82" i="1"/>
  <c r="U35" i="17"/>
  <c r="S49" i="23"/>
  <c r="U58" i="23"/>
  <c r="C82" i="1"/>
  <c r="J65" i="1"/>
  <c r="C81" i="47" l="1"/>
  <c r="C73" i="47"/>
  <c r="J64" i="26"/>
  <c r="J68" i="26" s="1"/>
  <c r="J72" i="26" s="1"/>
  <c r="J74" i="26" s="1"/>
  <c r="J76" i="26" s="1"/>
  <c r="J78" i="26" s="1"/>
  <c r="U94" i="17"/>
  <c r="U82" i="17"/>
  <c r="J82" i="1"/>
  <c r="J94" i="1"/>
  <c r="J100" i="1"/>
  <c r="J104" i="1" s="1"/>
  <c r="J108" i="1" s="1"/>
  <c r="J110" i="1" s="1"/>
  <c r="J112" i="1" s="1"/>
  <c r="J114" i="1" s="1"/>
  <c r="P82" i="17"/>
  <c r="P94" i="17"/>
  <c r="U100" i="17" s="1"/>
  <c r="J100" i="17"/>
  <c r="J104" i="17" s="1"/>
  <c r="J108" i="17" s="1"/>
  <c r="J110" i="17" s="1"/>
  <c r="J112" i="17" s="1"/>
  <c r="J114" i="17" s="1"/>
  <c r="U64" i="23"/>
  <c r="U68" i="23" s="1"/>
  <c r="U72" i="23" s="1"/>
  <c r="U74" i="23" s="1"/>
  <c r="U76" i="23" s="1"/>
  <c r="U78" i="23" s="1"/>
  <c r="C83" i="47" l="1"/>
</calcChain>
</file>

<file path=xl/sharedStrings.xml><?xml version="1.0" encoding="utf-8"?>
<sst xmlns="http://schemas.openxmlformats.org/spreadsheetml/2006/main" count="2550" uniqueCount="697">
  <si>
    <t>FACILITY HEALTH CARE STAFF COSTS</t>
  </si>
  <si>
    <t>Physician</t>
  </si>
  <si>
    <t>Physician Assistant</t>
  </si>
  <si>
    <t>Nurse Practitioner</t>
  </si>
  <si>
    <t>Other Nurse</t>
  </si>
  <si>
    <t>Laboratory Technician</t>
  </si>
  <si>
    <t>COSTS UNDER AGREEMENT</t>
  </si>
  <si>
    <t>SUBTOTAL Under Agreement</t>
  </si>
  <si>
    <t>Physician Services Under Agreement</t>
  </si>
  <si>
    <t>SUBTOTAL Facility Health Care Staff</t>
  </si>
  <si>
    <t>SUBTOTAL Other Health Care Costs</t>
  </si>
  <si>
    <t>Medical Supplies</t>
  </si>
  <si>
    <t>Transportation (Health Care Staff)</t>
  </si>
  <si>
    <t>Depreciation - Medical Equipment</t>
  </si>
  <si>
    <t>Professional Liability Insurance</t>
  </si>
  <si>
    <t>TOTAL COST OF SERVICES</t>
  </si>
  <si>
    <t>FACILITY OVERHEAD - FACILITY COSTS</t>
  </si>
  <si>
    <t>FACILITY OVERHEAD - ADMIN COSTS</t>
  </si>
  <si>
    <t>OTHER HEALTH CARE COSTS</t>
  </si>
  <si>
    <t>SUBTOTAL Facility Costs</t>
  </si>
  <si>
    <t>Rent</t>
  </si>
  <si>
    <t>Insurance</t>
  </si>
  <si>
    <t>Interest on Mortgage or Loans</t>
  </si>
  <si>
    <t>Utilities</t>
  </si>
  <si>
    <t>Depreciation - Building &amp; Fixtures</t>
  </si>
  <si>
    <t>Depreciation - Equipment</t>
  </si>
  <si>
    <t>Housekeeping &amp; Maintenance</t>
  </si>
  <si>
    <t>SUBTOTAL Administrative Costs</t>
  </si>
  <si>
    <t>TOTAL OVERHEAD</t>
  </si>
  <si>
    <t>COSTS OTHER THAN RHC/FQHC SERVICES</t>
  </si>
  <si>
    <t>Pharmacy</t>
  </si>
  <si>
    <t>Dental</t>
  </si>
  <si>
    <t>SUBTOTAL Costs Other Than RHC/FQHC</t>
  </si>
  <si>
    <t>Office Salaries</t>
  </si>
  <si>
    <t>Office Supplies</t>
  </si>
  <si>
    <t>Legal</t>
  </si>
  <si>
    <t>Accounting</t>
  </si>
  <si>
    <t>Telephone</t>
  </si>
  <si>
    <t>Fringe Benefits &amp; Payroll Taxes</t>
  </si>
  <si>
    <t>NON-REIMBURSABLE COSTS</t>
  </si>
  <si>
    <t>SUBTOTAL Non-Reimbursable Costs</t>
  </si>
  <si>
    <t>Visiting Nurse</t>
  </si>
  <si>
    <t>Clinical Psychologist</t>
  </si>
  <si>
    <t>Clinical Social Worker</t>
  </si>
  <si>
    <t>Other (specifiy)</t>
  </si>
  <si>
    <t>Physician Supervisor Under Agreement</t>
  </si>
  <si>
    <t>Property Tax</t>
  </si>
  <si>
    <t>Depreciation - Office Equipment</t>
  </si>
  <si>
    <t>Optometry</t>
  </si>
  <si>
    <t>TOTAL COSTS</t>
  </si>
  <si>
    <t>Reclassified Trial Balance</t>
  </si>
  <si>
    <t>Adjustments</t>
  </si>
  <si>
    <t>Net Expenses</t>
  </si>
  <si>
    <t>Other (Medical Assistants)</t>
  </si>
  <si>
    <t>Other (Travel &amp; Training)</t>
  </si>
  <si>
    <t>Other (Other Overhead)</t>
  </si>
  <si>
    <t>031811</t>
  </si>
  <si>
    <t>000000</t>
  </si>
  <si>
    <t>PROVIDER NAME - MEDICARE PROVIDER ID</t>
  </si>
  <si>
    <t>COST REPORTING PERIOD</t>
  </si>
  <si>
    <t>031800</t>
  </si>
  <si>
    <t>031831</t>
  </si>
  <si>
    <t>031801</t>
  </si>
  <si>
    <t>031826</t>
  </si>
  <si>
    <t>031805</t>
  </si>
  <si>
    <t>031813</t>
  </si>
  <si>
    <t>031838</t>
  </si>
  <si>
    <t>031837</t>
  </si>
  <si>
    <t>031809</t>
  </si>
  <si>
    <t>031810</t>
  </si>
  <si>
    <t>031802</t>
  </si>
  <si>
    <t>Other Facility Health Care Staff Costs</t>
  </si>
  <si>
    <t>Physician Supervision Under Agreement</t>
  </si>
  <si>
    <t>Other Costs Under Agreement</t>
  </si>
  <si>
    <t>Depreciation-Medical Equipment</t>
  </si>
  <si>
    <t>Other Health Care Costs</t>
  </si>
  <si>
    <t>Allowable GME Costs</t>
  </si>
  <si>
    <t>All other nonreimbursable costs</t>
  </si>
  <si>
    <t>Nonallowable GME costs</t>
  </si>
  <si>
    <t>FACILITY OVERHEAD</t>
  </si>
  <si>
    <t>Facility Costs</t>
  </si>
  <si>
    <t>Administrative Costs</t>
  </si>
  <si>
    <t>TOTAL NONREIMBURSABLE</t>
  </si>
  <si>
    <t>Net Expense RHC 1</t>
  </si>
  <si>
    <t>Net Expense RHC 2</t>
  </si>
  <si>
    <t>Net Expense RHC 3</t>
  </si>
  <si>
    <t>AHCCCS ADJUSTMENTS</t>
  </si>
  <si>
    <t>Exclude Inpatient Costs</t>
  </si>
  <si>
    <t>Include Laboratory Costs</t>
  </si>
  <si>
    <t>Include Dental Costs</t>
  </si>
  <si>
    <t>SUBTOTAL AHCCCS Adjustments</t>
  </si>
  <si>
    <t>Include Lab/Rad/Den Costs</t>
  </si>
  <si>
    <t>TOTAL ALLOWABLE COSTS</t>
  </si>
  <si>
    <t>Total Visits Reported</t>
  </si>
  <si>
    <t>031314</t>
  </si>
  <si>
    <r>
      <t>Physician (</t>
    </r>
    <r>
      <rPr>
        <i/>
        <sz val="8"/>
        <rFont val="Arial"/>
        <family val="2"/>
      </rPr>
      <t>Exclude Inpatient Costs</t>
    </r>
    <r>
      <rPr>
        <sz val="8"/>
        <rFont val="Arial"/>
        <family val="2"/>
      </rPr>
      <t>)</t>
    </r>
  </si>
  <si>
    <r>
      <t>Dental (</t>
    </r>
    <r>
      <rPr>
        <i/>
        <sz val="8"/>
        <rFont val="Arial"/>
        <family val="2"/>
      </rPr>
      <t>Include Dental Costs</t>
    </r>
    <r>
      <rPr>
        <sz val="8"/>
        <rFont val="Arial"/>
        <family val="2"/>
      </rPr>
      <t>)</t>
    </r>
  </si>
  <si>
    <t>031312</t>
  </si>
  <si>
    <t>030067</t>
  </si>
  <si>
    <t>031302</t>
  </si>
  <si>
    <t>S.E. ARIZONA MED. CTR. [CHC DOUGLAS]</t>
  </si>
  <si>
    <t>031303</t>
  </si>
  <si>
    <t>PPS RATE CALCULATION</t>
  </si>
  <si>
    <t>Average Cost per Visit</t>
  </si>
  <si>
    <t>PSI: Midpoint of Cost Reporting Years</t>
  </si>
  <si>
    <t>PSI: Midpoint of PPS Rate Year</t>
  </si>
  <si>
    <t>PPS Inflation Factor</t>
  </si>
  <si>
    <t>PPS RATE 10/01/2010-09/30/2011</t>
  </si>
  <si>
    <t>M2</t>
  </si>
  <si>
    <r>
      <t>Parent-Allocated Overhead (</t>
    </r>
    <r>
      <rPr>
        <i/>
        <sz val="8"/>
        <rFont val="Arial"/>
        <family val="2"/>
      </rPr>
      <t>M2 Line 15.00</t>
    </r>
    <r>
      <rPr>
        <sz val="8"/>
        <rFont val="Arial"/>
        <family val="2"/>
      </rPr>
      <t>)</t>
    </r>
  </si>
  <si>
    <t>PMPM RATE CALCULATION</t>
  </si>
  <si>
    <t>FFY 2011 Projected Supplemental Payments</t>
  </si>
  <si>
    <t>[pps-based cost]</t>
  </si>
  <si>
    <t>PMPM RATE 10/01/2010-09/30/2011</t>
  </si>
  <si>
    <t>FFY 2009 Visits (MCaid + Dual + KidsCare)</t>
  </si>
  <si>
    <t>FFY 2009 Reimb (MCaid + Dual + KidsCare)</t>
  </si>
  <si>
    <t>FQHC/RHC</t>
  </si>
  <si>
    <t>Chiricahua Community</t>
  </si>
  <si>
    <t>Community Healthcare of Douglas (S.E. AZ MC)</t>
  </si>
  <si>
    <t>Marana Health Center</t>
  </si>
  <si>
    <t>Sun Life Family Health Center</t>
  </si>
  <si>
    <t>FFY 2010 Member Months (incl. KidsCare)</t>
  </si>
  <si>
    <t>LA PAZ</t>
  </si>
  <si>
    <t>Based on "FQHC/RHC in the same or adjacent area with similar caseload"</t>
  </si>
  <si>
    <t>YAVAPAI</t>
  </si>
  <si>
    <t>031300</t>
  </si>
  <si>
    <t>RIVER CITIES COMMUNITY CLINIC</t>
  </si>
  <si>
    <t>Other (Biohazard medical waste, Other)</t>
  </si>
  <si>
    <t>Other (Outside lab &amp; X-ray referrals)</t>
  </si>
  <si>
    <t>Other (Marketing, non-CMS covered services, Outreach)</t>
  </si>
  <si>
    <t>Other (Hospital time)</t>
  </si>
  <si>
    <t>Other (Outreach)</t>
  </si>
  <si>
    <t>Other (in-kind Donated Expenses)</t>
  </si>
  <si>
    <t>notes</t>
  </si>
  <si>
    <t>Rightway Healthcare</t>
  </si>
  <si>
    <t>River Cities Community Clinic</t>
  </si>
  <si>
    <t>San Luis Walk-In Clinic</t>
  </si>
  <si>
    <t>Summit Healthcare</t>
  </si>
  <si>
    <t>Visits Rec</t>
  </si>
  <si>
    <t>New PPS</t>
  </si>
  <si>
    <t>Completed</t>
  </si>
  <si>
    <t>033831</t>
  </si>
  <si>
    <t>status</t>
  </si>
  <si>
    <t>031876</t>
  </si>
  <si>
    <t>Valle Del Sol</t>
  </si>
  <si>
    <t>R</t>
  </si>
  <si>
    <t>FY17 Rebase Status</t>
  </si>
  <si>
    <t>Circle the City</t>
  </si>
  <si>
    <t>PPS RATE 10/01/2016-09/30/2017</t>
  </si>
  <si>
    <t>031825</t>
  </si>
  <si>
    <t>031902</t>
  </si>
  <si>
    <t>031910</t>
  </si>
  <si>
    <t>Mcare ID</t>
  </si>
  <si>
    <t>NA</t>
  </si>
  <si>
    <t>Y</t>
  </si>
  <si>
    <t>New</t>
  </si>
  <si>
    <t>Prev Rebase PPS</t>
  </si>
  <si>
    <t>HCRIS/MCR</t>
  </si>
  <si>
    <t>M</t>
  </si>
  <si>
    <t>Both</t>
  </si>
  <si>
    <t>030068</t>
  </si>
  <si>
    <t>030062</t>
  </si>
  <si>
    <t>Requested FY end 6/30/15 MCR--received</t>
  </si>
  <si>
    <t>Finished</t>
  </si>
  <si>
    <t>Substitute Form</t>
  </si>
  <si>
    <t>See Q</t>
  </si>
  <si>
    <t xml:space="preserve">H </t>
  </si>
  <si>
    <t>Pending 2015 MCR</t>
  </si>
  <si>
    <t>Visits Reported do not match MCR data--emailed prdr</t>
  </si>
  <si>
    <t>MCR's and Visits are for FY13 &amp; 14, need FY15 per SPA--emailed prdr asking for 2015--will submit 2015 MCR Mid-May</t>
  </si>
  <si>
    <t>Requested FY end 12/31/15 &amp; 12/31/14 MCR's--Received 2014--will submit 2015 MCR Mid-May</t>
  </si>
  <si>
    <t>PPS 10/1/2015-9/30/2016</t>
  </si>
  <si>
    <t>PSI 09/30/2015</t>
  </si>
  <si>
    <t>PSI 09/30/2014</t>
  </si>
  <si>
    <t>Need MCR's--requested</t>
  </si>
  <si>
    <t>Pending Answer from Pdr</t>
  </si>
  <si>
    <t>Requested FY end 5/31/15 MCR--received; Visits reported do not match MCR--Sent to provider</t>
  </si>
  <si>
    <t>Pending answer from VB</t>
  </si>
  <si>
    <t>Substitute Form--need; Costs vs Visits reported returns a very inflated #</t>
  </si>
  <si>
    <t>Q's about BH visits not included--but these are incident to--requesting MCR. Pdr will submit 2015 MCR Mid-May</t>
  </si>
  <si>
    <t>Requested FY end 6/30/15 MCR--received.  Asking provider if visits no incl in MCR but reported to us have costs in the MCR.</t>
  </si>
  <si>
    <t>H</t>
  </si>
  <si>
    <t>Physician-AHCCCS Adj</t>
  </si>
  <si>
    <t>Laboratory Technician-AHCCCS Adj</t>
  </si>
  <si>
    <t>Dental-AHCCCS Adj</t>
  </si>
  <si>
    <t>Line Number</t>
  </si>
  <si>
    <t>Category</t>
  </si>
  <si>
    <t>Line Description</t>
  </si>
  <si>
    <t>2014-PDF</t>
  </si>
  <si>
    <t xml:space="preserve"> HCRIS 2014 Received; Requested FY end 6/30/15 MCR--received</t>
  </si>
  <si>
    <t>Received MCRs (PDF) 3/25/16 both 2014 &amp; 2015</t>
  </si>
  <si>
    <t>NOAH</t>
  </si>
  <si>
    <t>4/19/16 email reported on total visit for 2014 and 2015</t>
  </si>
  <si>
    <t>NACA</t>
  </si>
  <si>
    <t>North Country CHC</t>
  </si>
  <si>
    <t xml:space="preserve">Canyonlands </t>
  </si>
  <si>
    <t>CHC West Yavapai</t>
  </si>
  <si>
    <t xml:space="preserve">El Rio </t>
  </si>
  <si>
    <t>Maricopa County  Homeless</t>
  </si>
  <si>
    <t>MIHS</t>
  </si>
  <si>
    <t>Mountain Park HC</t>
  </si>
  <si>
    <t>Native American CHC</t>
  </si>
  <si>
    <t>United CHC</t>
  </si>
  <si>
    <t>Sunset CHC</t>
  </si>
  <si>
    <t>Wesley Comm Center</t>
  </si>
  <si>
    <t>Mariposa CHC (Family Health Center)</t>
  </si>
  <si>
    <t>YE</t>
  </si>
  <si>
    <t>5/31</t>
  </si>
  <si>
    <t>11/30</t>
  </si>
  <si>
    <t>12/31</t>
  </si>
  <si>
    <t>6/30</t>
  </si>
  <si>
    <t>1/31</t>
  </si>
  <si>
    <t>10/30</t>
  </si>
  <si>
    <t>9/30</t>
  </si>
  <si>
    <t>2/28</t>
  </si>
  <si>
    <t>4/30</t>
  </si>
  <si>
    <t>Horizona Health (Mountain H&amp;W)</t>
  </si>
  <si>
    <t>Desert Senita CHC</t>
  </si>
  <si>
    <t>St. Elizabeth</t>
  </si>
  <si>
    <t>Terros</t>
  </si>
  <si>
    <t>Cobre Valley Hsp</t>
  </si>
  <si>
    <t>Copper Queen Hsp</t>
  </si>
  <si>
    <t>La Paz Hsp</t>
  </si>
  <si>
    <t>Northern Cochise Hsp</t>
  </si>
  <si>
    <t>Wickenburg Hsp Clinic</t>
  </si>
  <si>
    <t>N</t>
  </si>
  <si>
    <t>Parker (new)</t>
  </si>
  <si>
    <t>CPI</t>
  </si>
  <si>
    <t xml:space="preserve">Parker </t>
  </si>
  <si>
    <t>11/30/14</t>
  </si>
  <si>
    <t xml:space="preserve">Circle the City </t>
  </si>
  <si>
    <t xml:space="preserve">Clinica Adelante </t>
  </si>
  <si>
    <t xml:space="preserve">Mt. Graham Regional MC </t>
  </si>
  <si>
    <t xml:space="preserve">St. Elizabeth's Health Center </t>
  </si>
  <si>
    <t xml:space="preserve">Terros, Inc </t>
  </si>
  <si>
    <t>Source Data</t>
  </si>
  <si>
    <t>Provider Id</t>
  </si>
  <si>
    <t>County</t>
  </si>
  <si>
    <t>Schedule</t>
  </si>
  <si>
    <t>Clinic</t>
  </si>
  <si>
    <t>FQHC</t>
  </si>
  <si>
    <t>CODE</t>
  </si>
  <si>
    <t>A/P</t>
  </si>
  <si>
    <t>FF17PPS</t>
  </si>
  <si>
    <t>141799</t>
  </si>
  <si>
    <t>31</t>
  </si>
  <si>
    <t>PPS</t>
  </si>
  <si>
    <t>FAMILY HEALTHCARE</t>
  </si>
  <si>
    <t>[ST GEORGE UTAH]</t>
  </si>
  <si>
    <t>T1015</t>
  </si>
  <si>
    <t>A=</t>
  </si>
  <si>
    <t>014501</t>
  </si>
  <si>
    <t>13</t>
  </si>
  <si>
    <t>ADELANTE HEALTH PEORIA</t>
  </si>
  <si>
    <t>ADELANTE</t>
  </si>
  <si>
    <t>935650</t>
  </si>
  <si>
    <t>ADELANTE HLTHCARE-SURPRIS</t>
  </si>
  <si>
    <t>935684</t>
  </si>
  <si>
    <t>ADELANTE HLTHCARE-MESA</t>
  </si>
  <si>
    <t>935692</t>
  </si>
  <si>
    <t>ADELANTE HLTHCARE-AVONDAL</t>
  </si>
  <si>
    <t>935737</t>
  </si>
  <si>
    <t>ADELANTE HLTHCARE-GILA BE</t>
  </si>
  <si>
    <t>935746</t>
  </si>
  <si>
    <t>ADELANTE HLTHCARE-PHOENIX</t>
  </si>
  <si>
    <t>935759</t>
  </si>
  <si>
    <t>ADELANTE HLTHCARE-WICKENB</t>
  </si>
  <si>
    <t>935809</t>
  </si>
  <si>
    <t>ADELANTE HLTHCARE-BUCKEYE</t>
  </si>
  <si>
    <t>058018</t>
  </si>
  <si>
    <t>05</t>
  </si>
  <si>
    <t>CANYONLANDS - CLIFTON</t>
  </si>
  <si>
    <t>CANYONLANDS</t>
  </si>
  <si>
    <t>933528</t>
  </si>
  <si>
    <t>CANYONLANDS URGENT CARE</t>
  </si>
  <si>
    <t>933537</t>
  </si>
  <si>
    <t>CANYONLANDS HLTHCR-FREDON</t>
  </si>
  <si>
    <t>933559</t>
  </si>
  <si>
    <t>CANYONLANDS HLTHCR-CHILCH</t>
  </si>
  <si>
    <t>933575</t>
  </si>
  <si>
    <t>CANYONLANDS HLTHCR-GLOBE</t>
  </si>
  <si>
    <t>933583</t>
  </si>
  <si>
    <t>CANYONLANDS HLTHCR-SAFFOR</t>
  </si>
  <si>
    <t>933609</t>
  </si>
  <si>
    <t>DUNCAN COMMUNITY HLTHCR</t>
  </si>
  <si>
    <t>933618</t>
  </si>
  <si>
    <t>LAKE POWELL MEDICAL CENTE</t>
  </si>
  <si>
    <t>933627</t>
  </si>
  <si>
    <t>CANYONLANDS HLTHCR BEAVER</t>
  </si>
  <si>
    <t>043871</t>
  </si>
  <si>
    <t>CHIRICAHUA COMM HC-SIERRA</t>
  </si>
  <si>
    <t>CHIRICAHUA</t>
  </si>
  <si>
    <t>941042</t>
  </si>
  <si>
    <t>03</t>
  </si>
  <si>
    <t>CHIRICAHUA COMM HC-ELFRID</t>
  </si>
  <si>
    <t>945132</t>
  </si>
  <si>
    <t>CHIRICAHUA COMM HC-GRC</t>
  </si>
  <si>
    <t>945141</t>
  </si>
  <si>
    <t>CHIRICAHUA COMM HC-PCE</t>
  </si>
  <si>
    <t>945154</t>
  </si>
  <si>
    <t>CHIRICAHUA COMM HC-BISBEE</t>
  </si>
  <si>
    <t>945170</t>
  </si>
  <si>
    <t>CHIRICAHUA COMM HC-SV</t>
  </si>
  <si>
    <t>945865</t>
  </si>
  <si>
    <t>CHIRICAHUA COMM HC-VISTA</t>
  </si>
  <si>
    <t>033311</t>
  </si>
  <si>
    <t>CIRCLE THE CITY MEDICAL</t>
  </si>
  <si>
    <t>CIRCLE THE CITY</t>
  </si>
  <si>
    <t>063426</t>
  </si>
  <si>
    <t>PARSONS FAMILY HEALTH CNT</t>
  </si>
  <si>
    <t>913034</t>
  </si>
  <si>
    <t>19</t>
  </si>
  <si>
    <t>DESERT SENITA COMM. HLTH</t>
  </si>
  <si>
    <t>DESERT SENITA</t>
  </si>
  <si>
    <t>947879</t>
  </si>
  <si>
    <t>BIRTH AND WOMEN'S HLTH CT</t>
  </si>
  <si>
    <t>EL RIO</t>
  </si>
  <si>
    <t>947887</t>
  </si>
  <si>
    <t>EL RIO SANTA CRUZ NEIGHBO</t>
  </si>
  <si>
    <t>947895</t>
  </si>
  <si>
    <t>EL RIO COMMUNITY HC-SOUTH</t>
  </si>
  <si>
    <t>947903</t>
  </si>
  <si>
    <t>EL RIO NORTHWEST HLTH CT</t>
  </si>
  <si>
    <t>947912</t>
  </si>
  <si>
    <t>EL RIO CLINIC AT CODAC BH</t>
  </si>
  <si>
    <t>947930</t>
  </si>
  <si>
    <t>EL RIO PASCUA CLINIC</t>
  </si>
  <si>
    <t>947949</t>
  </si>
  <si>
    <t>EL RIO SOUTHWEST HLTH CT</t>
  </si>
  <si>
    <t>947952</t>
  </si>
  <si>
    <t>EL PUEBLO HEALTH CENTER</t>
  </si>
  <si>
    <t>947960</t>
  </si>
  <si>
    <t>EL RIO BROADWAY CLINIC</t>
  </si>
  <si>
    <t>947978</t>
  </si>
  <si>
    <t>EL RIO OB, GYN ASSOCIATES</t>
  </si>
  <si>
    <t>947986</t>
  </si>
  <si>
    <t>EL RIO NORTHWEST DENTAL</t>
  </si>
  <si>
    <t>966408</t>
  </si>
  <si>
    <t>EL RIO SPECIAL IMMUNOLOGY</t>
  </si>
  <si>
    <t>928714</t>
  </si>
  <si>
    <t>ELLIE TOWNE HEALTH CENTER</t>
  </si>
  <si>
    <t>MARANA</t>
  </si>
  <si>
    <t>928895</t>
  </si>
  <si>
    <t>WEST SIDE HEALTH CENTER</t>
  </si>
  <si>
    <t>928903</t>
  </si>
  <si>
    <t>MHC PRIMARY CARE HEALTH C</t>
  </si>
  <si>
    <t>928930</t>
  </si>
  <si>
    <t>FLOWING WELLS FAMILY HLTH</t>
  </si>
  <si>
    <t>928952</t>
  </si>
  <si>
    <t>MARANA HEALTH CTR. OB, GY</t>
  </si>
  <si>
    <t>928978</t>
  </si>
  <si>
    <t>EAST SIDE HEALTH CENTER</t>
  </si>
  <si>
    <t>928986</t>
  </si>
  <si>
    <t>FREEDOM PARK HEALTH CTR.</t>
  </si>
  <si>
    <t>928994</t>
  </si>
  <si>
    <t>KEELING HEALTH CENTER</t>
  </si>
  <si>
    <t>929000</t>
  </si>
  <si>
    <t>ORTIZ COMMUNITY HLTH CTR.</t>
  </si>
  <si>
    <t>929343</t>
  </si>
  <si>
    <t>MARANA HEALTH CENTER, INC</t>
  </si>
  <si>
    <t>929398</t>
  </si>
  <si>
    <t>WILMOT FAMILY HEALTH CTR.</t>
  </si>
  <si>
    <t>929554</t>
  </si>
  <si>
    <t>CLINICA DEL ALMA</t>
  </si>
  <si>
    <t>929588</t>
  </si>
  <si>
    <t>SANTA CATALINA HEALTH CT.</t>
  </si>
  <si>
    <t>988881</t>
  </si>
  <si>
    <t>MHC HEALTHCARE - BLDG. B</t>
  </si>
  <si>
    <t>943220</t>
  </si>
  <si>
    <t>MARICOPA CO HLTH CARE FOR</t>
  </si>
  <si>
    <t>MARICOPA HCFH</t>
  </si>
  <si>
    <t>156624</t>
  </si>
  <si>
    <t>23</t>
  </si>
  <si>
    <t>MARIPOSA TUBAC REGIONAL</t>
  </si>
  <si>
    <t>MARIPOSA</t>
  </si>
  <si>
    <t>931845</t>
  </si>
  <si>
    <t>MARIPOSA COMM HLTH-1852</t>
  </si>
  <si>
    <t>931874</t>
  </si>
  <si>
    <t>MARIPOSA COMM HLTH-CIRCUL</t>
  </si>
  <si>
    <t>931890</t>
  </si>
  <si>
    <t>MARIPOSA COMM HLTH- 1835</t>
  </si>
  <si>
    <t>931917</t>
  </si>
  <si>
    <t>FAMILY HEALTH CENTER</t>
  </si>
  <si>
    <t>946194</t>
  </si>
  <si>
    <t>SUNNYSLOPE FAMILY HLTH CT</t>
  </si>
  <si>
    <t>946277</t>
  </si>
  <si>
    <t>SEVENTH AVENUE FAMILY HLT</t>
  </si>
  <si>
    <t>946285</t>
  </si>
  <si>
    <t>SEVENTH AVENUE WALK-IN CL</t>
  </si>
  <si>
    <t>946301</t>
  </si>
  <si>
    <t>AVONDALE FAMILY HEALTH CT</t>
  </si>
  <si>
    <t>946310</t>
  </si>
  <si>
    <t>CHANDLER FAMILY HEALTH CT</t>
  </si>
  <si>
    <t>946347</t>
  </si>
  <si>
    <t>GLENDALE FAMILY HEALTH CT</t>
  </si>
  <si>
    <t>946350</t>
  </si>
  <si>
    <t>GUADALUPE FAMILY HEALTH C</t>
  </si>
  <si>
    <t>946368</t>
  </si>
  <si>
    <t>MARYVALE FAMILY HEALTH CT</t>
  </si>
  <si>
    <t>946384</t>
  </si>
  <si>
    <t>MESA FAMILY HEALTH CENTER</t>
  </si>
  <si>
    <t>946467</t>
  </si>
  <si>
    <t>EL MIRAGE FAMILY HEALTH C</t>
  </si>
  <si>
    <t>946475</t>
  </si>
  <si>
    <t>SOUTH CENTRAL FAMILY HLTH</t>
  </si>
  <si>
    <t>946491</t>
  </si>
  <si>
    <t>MCDOWELL HEALTH CARE CTR</t>
  </si>
  <si>
    <t>946518</t>
  </si>
  <si>
    <t>COMPREHENSIVE HEALTHCARE</t>
  </si>
  <si>
    <t>946536</t>
  </si>
  <si>
    <t>WHOLE HEALTH HOME CLINIC</t>
  </si>
  <si>
    <t>946558</t>
  </si>
  <si>
    <t>MESA FHC IHH PIR EAST VAL</t>
  </si>
  <si>
    <t>946566</t>
  </si>
  <si>
    <t>WHOLE HLTH HM CLINIC-JEFF</t>
  </si>
  <si>
    <t>946582</t>
  </si>
  <si>
    <t>WHOLE HLTH HM CLINIC-VAN</t>
  </si>
  <si>
    <t>946617</t>
  </si>
  <si>
    <t>WHOLE HLTH HM CLINIC-ROES</t>
  </si>
  <si>
    <t>946665</t>
  </si>
  <si>
    <t>WHOLE HLTH HM CLINIC-7TH</t>
  </si>
  <si>
    <t>946673</t>
  </si>
  <si>
    <t>WHOLE HLTH HM CLINIC-31ST</t>
  </si>
  <si>
    <t>946699</t>
  </si>
  <si>
    <t>WHOLE HLTH HM CLINIC-12TH</t>
  </si>
  <si>
    <t>946707</t>
  </si>
  <si>
    <t>MARICOPA INTEGRATED HEALT</t>
  </si>
  <si>
    <t>097214</t>
  </si>
  <si>
    <t>HORIZON HLTH WLNS - AP JC</t>
  </si>
  <si>
    <t>MTN H&amp;W</t>
  </si>
  <si>
    <t>964443</t>
  </si>
  <si>
    <t>HORIZON HLTH &amp; WLNSS AJ</t>
  </si>
  <si>
    <t>074984</t>
  </si>
  <si>
    <t>MOUNTAIN HEALTH PARK-SUNR</t>
  </si>
  <si>
    <t>MTN PARK</t>
  </si>
  <si>
    <t>075038</t>
  </si>
  <si>
    <t>MOUNTAIN PARK HC-ATKINSON</t>
  </si>
  <si>
    <t>081039</t>
  </si>
  <si>
    <t>MOUNTAIN PARK HEALTH</t>
  </si>
  <si>
    <t>917311</t>
  </si>
  <si>
    <t>MOUNTAIN PARK HC - MILL</t>
  </si>
  <si>
    <t>917348</t>
  </si>
  <si>
    <t>MOUNTAIN PARK HC - E.PHX</t>
  </si>
  <si>
    <t>917369</t>
  </si>
  <si>
    <t>MOUNTAIN PARK HC-LITCHFIE</t>
  </si>
  <si>
    <t>917377</t>
  </si>
  <si>
    <t>MOUNTAIN PARK HC - THOMAS</t>
  </si>
  <si>
    <t>988873</t>
  </si>
  <si>
    <t>MOUNTAIN PARK HC-BASELINE</t>
  </si>
  <si>
    <t>947219</t>
  </si>
  <si>
    <t>936906</t>
  </si>
  <si>
    <t>NHW COMMUNITY HEALTH CTR.</t>
  </si>
  <si>
    <t>NATIVE HEALTH</t>
  </si>
  <si>
    <t>936933</t>
  </si>
  <si>
    <t>131835</t>
  </si>
  <si>
    <t>NOAH - DESERT MISSION</t>
  </si>
  <si>
    <t>949792</t>
  </si>
  <si>
    <t>NEIGHBORHOOD OUTREACH ACC</t>
  </si>
  <si>
    <t>950042</t>
  </si>
  <si>
    <t>NOAH PALOMINO HEALTH CTR.</t>
  </si>
  <si>
    <t>950063</t>
  </si>
  <si>
    <t>NOAH - CHOLLA HEALTH CTR.</t>
  </si>
  <si>
    <t>950105</t>
  </si>
  <si>
    <t>NOAH HEUSER FAMILY MEDICI</t>
  </si>
  <si>
    <t>142608</t>
  </si>
  <si>
    <t>NORTH COUNTRY HEALTH CARE</t>
  </si>
  <si>
    <t>NORTH COUNTRY</t>
  </si>
  <si>
    <t>907998</t>
  </si>
  <si>
    <t>NORTH COUNTRY HLTH-FLAGST</t>
  </si>
  <si>
    <t>908013</t>
  </si>
  <si>
    <t>NORTH COUNTRY HLTH-GUIDAN</t>
  </si>
  <si>
    <t>908031</t>
  </si>
  <si>
    <t>NORTH COUNTRY HLTH-SHOWLO</t>
  </si>
  <si>
    <t>908079</t>
  </si>
  <si>
    <t>NORTH COUNTRY HLTH-WILLIA</t>
  </si>
  <si>
    <t>908087</t>
  </si>
  <si>
    <t>NORTH COUNTRY HLTH-BULLHE</t>
  </si>
  <si>
    <t>908149</t>
  </si>
  <si>
    <t>NORTH COUNTRY HLTH-ASH FO</t>
  </si>
  <si>
    <t>908269</t>
  </si>
  <si>
    <t>NORTH COUNTRY HLTH-GRAND</t>
  </si>
  <si>
    <t>908301</t>
  </si>
  <si>
    <t>NORTH COUNTRY HLTH-HOLBRO</t>
  </si>
  <si>
    <t>908338</t>
  </si>
  <si>
    <t>NORTH COUNTRY HLTH-KINGMA</t>
  </si>
  <si>
    <t>908350</t>
  </si>
  <si>
    <t>NORTH COUNTRY HLTH-LAKE H</t>
  </si>
  <si>
    <t>908384</t>
  </si>
  <si>
    <t>NORTH COUNTRY HLTH-ROUND</t>
  </si>
  <si>
    <t>908400</t>
  </si>
  <si>
    <t>NORTH COUNTRY HLTH-SELIGM</t>
  </si>
  <si>
    <t>908419</t>
  </si>
  <si>
    <t>NORTH COUNTRY HLTH-WINSLO</t>
  </si>
  <si>
    <t>908657</t>
  </si>
  <si>
    <t>NORTH COUNTRY HC-13TH</t>
  </si>
  <si>
    <t>968180</t>
  </si>
  <si>
    <t>NORTH COUNTRY HLTH-SHOW L</t>
  </si>
  <si>
    <t>968215</t>
  </si>
  <si>
    <t>NORTH COUNTRY HLTH-PAYSON</t>
  </si>
  <si>
    <t>968242</t>
  </si>
  <si>
    <t>NORTH COUNTRY HC-CLEVELAN</t>
  </si>
  <si>
    <t>988899</t>
  </si>
  <si>
    <t>ST. ELIZABETHS HEALTH CT</t>
  </si>
  <si>
    <t>ST ELIZABETH</t>
  </si>
  <si>
    <t>011694</t>
  </si>
  <si>
    <t>SUN LIFE HLTH CTR FOR WOM</t>
  </si>
  <si>
    <t>SUN LIFE</t>
  </si>
  <si>
    <t>011702</t>
  </si>
  <si>
    <t>SUN LIFE FAM HLTH CTR-AJ</t>
  </si>
  <si>
    <t>102639</t>
  </si>
  <si>
    <t>SUN LIFE FAMILY HEALTH</t>
  </si>
  <si>
    <t>912044</t>
  </si>
  <si>
    <t>SUN LIFE FAMILY HEALTH CT</t>
  </si>
  <si>
    <t>912107</t>
  </si>
  <si>
    <t>SUN LIFE FAMILY-PEDIATRIC</t>
  </si>
  <si>
    <t>912404</t>
  </si>
  <si>
    <t>SUN LIFE FAMILY HLTH-ELOY</t>
  </si>
  <si>
    <t>912431</t>
  </si>
  <si>
    <t>SUN LIFE FAMILY -COOLIDGE</t>
  </si>
  <si>
    <t>912440</t>
  </si>
  <si>
    <t>SUN LIFE FAMILY-MARICOPA</t>
  </si>
  <si>
    <t>912512</t>
  </si>
  <si>
    <t>SUN LIFE FAMILY - ORACLE</t>
  </si>
  <si>
    <t>912549</t>
  </si>
  <si>
    <t>SUN LIFE FAMILY-SAN MANUE</t>
  </si>
  <si>
    <t>053367</t>
  </si>
  <si>
    <t>27</t>
  </si>
  <si>
    <t>SUNSET CHC-SAN LUIS DENTA</t>
  </si>
  <si>
    <t>SUNSET</t>
  </si>
  <si>
    <t>164471</t>
  </si>
  <si>
    <t>SUNSET COMM HC - AVENUE B</t>
  </si>
  <si>
    <t>934889</t>
  </si>
  <si>
    <t>SUNSET COMM HC - 24TH ST.</t>
  </si>
  <si>
    <t>934905</t>
  </si>
  <si>
    <t>SUNSET COMM HC - SOMERTON</t>
  </si>
  <si>
    <t>934914</t>
  </si>
  <si>
    <t>SUNSET COMM HC - JUAN</t>
  </si>
  <si>
    <t>934923</t>
  </si>
  <si>
    <t>SUNSET COMM HC-WILLIAMS</t>
  </si>
  <si>
    <t>011432</t>
  </si>
  <si>
    <t>TERROS, INC. - 6153</t>
  </si>
  <si>
    <t>TERROS</t>
  </si>
  <si>
    <t>139323</t>
  </si>
  <si>
    <t>TERROS. INC,</t>
  </si>
  <si>
    <t>097882</t>
  </si>
  <si>
    <t>UNITED COMM HC AT GREEN V</t>
  </si>
  <si>
    <t>UNITED</t>
  </si>
  <si>
    <t>927053</t>
  </si>
  <si>
    <t>ALTAR VALLEY HEALTH AND</t>
  </si>
  <si>
    <t>927962</t>
  </si>
  <si>
    <t>ALTAR VALLEY HEALTH &amp; WEL</t>
  </si>
  <si>
    <t>927970</t>
  </si>
  <si>
    <t>CONTINENTAL FAMILY MEDICA</t>
  </si>
  <si>
    <t>927988</t>
  </si>
  <si>
    <t>SAHUARITA WELLNESS CENTER</t>
  </si>
  <si>
    <t>928002</t>
  </si>
  <si>
    <t>SAHUARITA WELLNESS-ARIVAC</t>
  </si>
  <si>
    <t>928048</t>
  </si>
  <si>
    <t>SYCAMORE WELLNESS CENTER</t>
  </si>
  <si>
    <t>928051</t>
  </si>
  <si>
    <t>UCHC - SAHUARITA HIGHTS</t>
  </si>
  <si>
    <t>928138</t>
  </si>
  <si>
    <t>THREE POINTS CLINIC</t>
  </si>
  <si>
    <t>928147</t>
  </si>
  <si>
    <t>ARIVACA CLINIC</t>
  </si>
  <si>
    <t>928176</t>
  </si>
  <si>
    <t>UNITED COMM HLTH-NOGALES</t>
  </si>
  <si>
    <t>928184</t>
  </si>
  <si>
    <t>CONTINENTAL SCHOOL WELLNE</t>
  </si>
  <si>
    <t>928499</t>
  </si>
  <si>
    <t>FREEPORT-MCMORAN COPPER</t>
  </si>
  <si>
    <t>928534</t>
  </si>
  <si>
    <t>UNITED COMM HLTH-COLOSSAL</t>
  </si>
  <si>
    <t>012396</t>
  </si>
  <si>
    <t>VALLE DEL SOL - 1209</t>
  </si>
  <si>
    <t>VALLE DEL SOL</t>
  </si>
  <si>
    <t>012404</t>
  </si>
  <si>
    <t>VALLE DEL SOL - 3807</t>
  </si>
  <si>
    <t>100848</t>
  </si>
  <si>
    <t>WESLEY HEALTH CTR.-1625 N</t>
  </si>
  <si>
    <t>WESLEY</t>
  </si>
  <si>
    <t>934329</t>
  </si>
  <si>
    <t>WESLEY HEALTH CENTER</t>
  </si>
  <si>
    <t>906271</t>
  </si>
  <si>
    <t>25</t>
  </si>
  <si>
    <t>YAVAPAI CO COMM-WINDSONG</t>
  </si>
  <si>
    <t>931746</t>
  </si>
  <si>
    <t>YAVAPAI CO COMM-COMMERCE</t>
  </si>
  <si>
    <t>931775</t>
  </si>
  <si>
    <t>YAVAPAI CO COMM-BRIAN MIC</t>
  </si>
  <si>
    <t>123456</t>
  </si>
  <si>
    <t>Medicare ID</t>
  </si>
  <si>
    <t>PPS Inflation Factor (MEI)</t>
  </si>
  <si>
    <t>PPS RATE 7/1/2022-06/30/2023</t>
  </si>
  <si>
    <t>CAP REL COSTS - BLDG &amp; FIX</t>
  </si>
  <si>
    <t>CAP REL COSTS -MVBLE EQUIP</t>
  </si>
  <si>
    <t>EMPLOYEE BENEFITS</t>
  </si>
  <si>
    <t>ADMINISTRATIVE AND GENERAL SERVICES</t>
  </si>
  <si>
    <t>PLANT OPERATION &amp; MAINTENANCE</t>
  </si>
  <si>
    <t>JANITORIAL</t>
  </si>
  <si>
    <t>SUBTOTAL - ADMINISTRATIVE OVERHEAD</t>
  </si>
  <si>
    <t>PHARMACY</t>
  </si>
  <si>
    <t>MEDICAL SUPPLIES</t>
  </si>
  <si>
    <t>MEDICAL RECORDS</t>
  </si>
  <si>
    <t>TRANSPORTATION</t>
  </si>
  <si>
    <t>SUBTOTAL - TOTAL OVERHEAD</t>
  </si>
  <si>
    <t>DIRECT CARE COST CENTERS</t>
  </si>
  <si>
    <t>PHYSICIAN</t>
  </si>
  <si>
    <t>PHYSICIAN SERVICES UNDER AGREEMENT</t>
  </si>
  <si>
    <t>PHYSICIAN ASSISTANT</t>
  </si>
  <si>
    <t>NURSE PRACTITIONER</t>
  </si>
  <si>
    <t>VISITING REGISTERED NURSE</t>
  </si>
  <si>
    <t>VISITING LICENSED PRACTICAL NURSE</t>
  </si>
  <si>
    <t>CERTIFIED NURSE MIDWIFE</t>
  </si>
  <si>
    <t>CLINICAL PSYCHOLOGIST</t>
  </si>
  <si>
    <t>CLINICAL SOCIAL WORKER</t>
  </si>
  <si>
    <t>LABORATORY TECHNICIAN</t>
  </si>
  <si>
    <t>REG DIETICIAN/CERT DSMT/MNT EDUCATOR</t>
  </si>
  <si>
    <t>OCCUPATIONAL THERAPIST</t>
  </si>
  <si>
    <t>OTHER ALLIED HEALTH PROFESSIONAL</t>
  </si>
  <si>
    <t>SUBTOTAL - DIRECT PATIENT CARE SERVICES</t>
  </si>
  <si>
    <t>REIMBURSABLE PASS THROUGH COSTS</t>
  </si>
  <si>
    <t>ALLOWABLE GME COSTS</t>
  </si>
  <si>
    <t>PNEUMOCOCCAL VACCINES &amp; MED SUPPLIES</t>
  </si>
  <si>
    <t>INFLUENZA VACCINES &amp; MED SUPPLIES</t>
  </si>
  <si>
    <t>COVID-19 VACCINES &amp; MED SUPPLIES</t>
  </si>
  <si>
    <t>MONOCLONAL ANTIBODIES &amp; PRODUCTS</t>
  </si>
  <si>
    <t>SUBTOTAL - REIMBURSABLE PASS THROUGH</t>
  </si>
  <si>
    <t>OTHER FQHC SERVICES</t>
  </si>
  <si>
    <t>MEDICARE EXCLUDED SERVICES</t>
  </si>
  <si>
    <t>DIAGNOSTIC &amp; SCREENING LAB TESTS</t>
  </si>
  <si>
    <t>RADIOLOGY - DIAGNOSTIC</t>
  </si>
  <si>
    <t>PROSTHETIC DEVICES</t>
  </si>
  <si>
    <t>DURABLE MEDICAL EQUIPMENT</t>
  </si>
  <si>
    <t>AMBULANCE SERVICES</t>
  </si>
  <si>
    <t>TELEHEALTH</t>
  </si>
  <si>
    <t>DRUGS CHARGES TO PATIENTS</t>
  </si>
  <si>
    <t>CHRONIC CARE MANAGEMENT</t>
  </si>
  <si>
    <t>OTHER (SPECIFY)</t>
  </si>
  <si>
    <t>SUBTOTAL - OTHER FQHC SERVICES</t>
  </si>
  <si>
    <t>NONREIMBURSABLE COST CENTERS</t>
  </si>
  <si>
    <t>SUBTOTAL NON-REIMBURSABLE COSTS</t>
  </si>
  <si>
    <t>TOTAL</t>
  </si>
  <si>
    <t>RETAIL PHARMACY</t>
  </si>
  <si>
    <t>NONALLOWABLE GME COSTS</t>
  </si>
  <si>
    <t>BAD DEBT</t>
  </si>
  <si>
    <t>VCF VACCINE</t>
  </si>
  <si>
    <t>ADJUSTMENTS TO COSTS</t>
  </si>
  <si>
    <t>NONREIMBURSABLE</t>
  </si>
  <si>
    <t>SUBTOTAL ADJUSTMENTS</t>
  </si>
  <si>
    <t>NET EXPENSES</t>
  </si>
  <si>
    <t>GENERAL SERVICE COST CENTERS</t>
  </si>
  <si>
    <t>MEDICARE EXCLUDED IN MEDICAID (E.G. DENTAL)</t>
  </si>
  <si>
    <t>PHYSICAL THERAPIST</t>
  </si>
  <si>
    <t>MEDICAL VISITS</t>
  </si>
  <si>
    <t>MENTAL HEALTH VISITS</t>
  </si>
  <si>
    <t>OTHER VISITS</t>
  </si>
  <si>
    <t>OTHER MEDICAID BILLABLE PROVIDER (DENTAL)</t>
  </si>
  <si>
    <t>OTHER MEDICAID BILLABLE PROVIDER (SPECIFY)</t>
  </si>
  <si>
    <t>Total Visits Reported (Schedule 2)</t>
  </si>
  <si>
    <t>HISTORICAL</t>
  </si>
  <si>
    <t>CMS-214-14 (03-2018)</t>
  </si>
  <si>
    <t>UTAH DEPARTMENT OF HEALTH AND HUMAN SERVICES</t>
  </si>
  <si>
    <t>FQHC CHANGE IN SCOPE FORM</t>
  </si>
  <si>
    <t>SCHEDULE 1:  COST &amp; RATE CALCULATION</t>
  </si>
  <si>
    <t xml:space="preserve"> MEDICARE COST REPORT WORKSHEET B</t>
  </si>
  <si>
    <t>SCHEDULE 2:  VISITS</t>
  </si>
  <si>
    <t>NEW STAFF</t>
  </si>
  <si>
    <t>Position</t>
  </si>
  <si>
    <t># FTEs</t>
  </si>
  <si>
    <t>Total Compensation</t>
  </si>
  <si>
    <t>Basis for Estimate</t>
  </si>
  <si>
    <t>Total New Staff</t>
  </si>
  <si>
    <t>OTHER NEW EXPENSES</t>
  </si>
  <si>
    <t>Description</t>
  </si>
  <si>
    <t>Total Cost</t>
  </si>
  <si>
    <t>Total Other New Expenses</t>
  </si>
  <si>
    <t>List Services</t>
  </si>
  <si>
    <t>TOTAL MEDICAID ALLOWABLE COSTS</t>
  </si>
  <si>
    <t>Billable Visits for New FTEs</t>
  </si>
  <si>
    <t>PROSPECTIVE OR HISTORICAL</t>
  </si>
  <si>
    <t>COMMUNITY HEALTH CENTER</t>
  </si>
  <si>
    <t>Community Health Worker</t>
  </si>
  <si>
    <t>MAT</t>
  </si>
  <si>
    <t>Total Incremental Cost from Schedule 3</t>
  </si>
  <si>
    <t>Total Incremental Costs of Change In Scope</t>
  </si>
  <si>
    <t>Incremental Cost Per Visit</t>
  </si>
  <si>
    <t>Remote patient monitoring</t>
  </si>
  <si>
    <t>Podiatrist</t>
  </si>
  <si>
    <t>Basis for Estimate (Prospective Only)</t>
  </si>
  <si>
    <t>Current PPS Rate</t>
  </si>
  <si>
    <t>Revised Cost Per Visit</t>
  </si>
  <si>
    <t>SCHEDULE 3: COSTS ASSOCIATED WITH QUALIFYING EVENTS - PROSPECTIVE</t>
  </si>
  <si>
    <t>SCHEDULE 3:  COSTS ASSOCIATED WITH QUALIFYING EVENT - HISTORICAL</t>
  </si>
  <si>
    <t>Implementation Date</t>
  </si>
  <si>
    <t>Edit Highlighted Fields</t>
  </si>
  <si>
    <t>Column 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</si>
</sst>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_(* #,##0_);_(* \(#,##0\);_(* &quot;-&quot;??_);_(@_)"/>
    <numFmt numFmtId="167" formatCode="#0.000"/>
    <numFmt numFmtId="168" formatCode="0.0000"/>
    <numFmt numFmtId="169" formatCode="_(* #,##0.000_);_(* \(#,##0.000\);_(* &quot;-&quot;??_);_(@_)"/>
    <numFmt numFmtId="170" formatCode="_(&quot;$&quot;* #,##0_);_(&quot;$&quot;* \(#,##0\);_(&quot;$&quot;* &quot;-&quot;??_);_(@_)"/>
  </numFmts>
  <fonts count="41" x14ac:knownFonts="1"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i/>
      <sz val="8"/>
      <color indexed="60"/>
      <name val="Arial"/>
      <family val="2"/>
    </font>
    <font>
      <strike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mbria"/>
      <family val="1"/>
      <scheme val="major"/>
    </font>
    <font>
      <sz val="10"/>
      <color indexed="8"/>
      <name val="Cambria"/>
      <family val="1"/>
      <scheme val="major"/>
    </font>
    <font>
      <sz val="10"/>
      <name val="Cambria"/>
      <family val="1"/>
      <scheme val="major"/>
    </font>
    <font>
      <i/>
      <sz val="10"/>
      <color theme="2" tint="-0.499984740745262"/>
      <name val="Cambria"/>
      <family val="1"/>
      <scheme val="major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i/>
      <sz val="10"/>
      <name val="Cambria"/>
      <family val="1"/>
      <scheme val="major"/>
    </font>
    <font>
      <b/>
      <sz val="9"/>
      <color theme="1"/>
      <name val="Arial"/>
      <family val="2"/>
    </font>
    <font>
      <sz val="8"/>
      <color indexed="8"/>
      <name val="Cambria"/>
      <family val="1"/>
      <scheme val="major"/>
    </font>
    <font>
      <sz val="8"/>
      <name val="Cambria"/>
      <family val="1"/>
      <scheme val="major"/>
    </font>
    <font>
      <i/>
      <sz val="8"/>
      <color theme="2" tint="-0.499984740745262"/>
      <name val="Cambria"/>
      <family val="1"/>
      <scheme val="major"/>
    </font>
    <font>
      <sz val="7"/>
      <name val="Cambria"/>
      <family val="1"/>
      <scheme val="major"/>
    </font>
    <font>
      <sz val="9"/>
      <color rgb="FF000000"/>
      <name val="Arial"/>
      <family val="2"/>
    </font>
    <font>
      <b/>
      <sz val="10"/>
      <name val="Cambria"/>
      <family val="1"/>
      <scheme val="maj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i/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</cellStyleXfs>
  <cellXfs count="221">
    <xf numFmtId="0" fontId="0" fillId="0" borderId="0" xfId="0"/>
    <xf numFmtId="3" fontId="5" fillId="2" borderId="0" xfId="0" applyNumberFormat="1" applyFont="1" applyFill="1"/>
    <xf numFmtId="3" fontId="5" fillId="2" borderId="1" xfId="0" applyNumberFormat="1" applyFont="1" applyFill="1" applyBorder="1"/>
    <xf numFmtId="3" fontId="3" fillId="0" borderId="0" xfId="0" applyNumberFormat="1" applyFont="1"/>
    <xf numFmtId="3" fontId="6" fillId="0" borderId="0" xfId="0" applyNumberFormat="1" applyFont="1"/>
    <xf numFmtId="3" fontId="6" fillId="0" borderId="1" xfId="0" applyNumberFormat="1" applyFont="1" applyBorder="1"/>
    <xf numFmtId="4" fontId="6" fillId="0" borderId="0" xfId="0" applyNumberFormat="1" applyFont="1"/>
    <xf numFmtId="3" fontId="7" fillId="0" borderId="0" xfId="0" applyNumberFormat="1" applyFont="1"/>
    <xf numFmtId="49" fontId="7" fillId="0" borderId="0" xfId="0" applyNumberFormat="1" applyFont="1" applyAlignment="1">
      <alignment horizontal="right"/>
    </xf>
    <xf numFmtId="3" fontId="6" fillId="0" borderId="2" xfId="0" applyNumberFormat="1" applyFont="1" applyBorder="1"/>
    <xf numFmtId="14" fontId="6" fillId="0" borderId="2" xfId="0" applyNumberFormat="1" applyFont="1" applyBorder="1"/>
    <xf numFmtId="3" fontId="6" fillId="0" borderId="0" xfId="0" applyNumberFormat="1" applyFont="1" applyAlignment="1">
      <alignment horizontal="center" vertical="top" wrapText="1"/>
    </xf>
    <xf numFmtId="3" fontId="7" fillId="0" borderId="3" xfId="0" applyNumberFormat="1" applyFont="1" applyBorder="1"/>
    <xf numFmtId="3" fontId="9" fillId="0" borderId="0" xfId="0" applyNumberFormat="1" applyFont="1"/>
    <xf numFmtId="14" fontId="10" fillId="0" borderId="2" xfId="0" applyNumberFormat="1" applyFont="1" applyBorder="1"/>
    <xf numFmtId="49" fontId="9" fillId="0" borderId="0" xfId="0" applyNumberFormat="1" applyFont="1" applyAlignment="1">
      <alignment horizontal="right"/>
    </xf>
    <xf numFmtId="3" fontId="3" fillId="0" borderId="1" xfId="0" applyNumberFormat="1" applyFont="1" applyBorder="1"/>
    <xf numFmtId="3" fontId="5" fillId="0" borderId="0" xfId="0" applyNumberFormat="1" applyFont="1"/>
    <xf numFmtId="3" fontId="5" fillId="0" borderId="1" xfId="0" applyNumberFormat="1" applyFont="1" applyBorder="1"/>
    <xf numFmtId="0" fontId="6" fillId="0" borderId="0" xfId="0" applyFont="1"/>
    <xf numFmtId="3" fontId="11" fillId="0" borderId="0" xfId="0" applyNumberFormat="1" applyFont="1"/>
    <xf numFmtId="3" fontId="11" fillId="3" borderId="0" xfId="0" applyNumberFormat="1" applyFont="1" applyFill="1"/>
    <xf numFmtId="3" fontId="11" fillId="0" borderId="1" xfId="0" applyNumberFormat="1" applyFont="1" applyBorder="1"/>
    <xf numFmtId="3" fontId="11" fillId="3" borderId="1" xfId="0" applyNumberFormat="1" applyFont="1" applyFill="1" applyBorder="1"/>
    <xf numFmtId="3" fontId="12" fillId="3" borderId="0" xfId="0" applyNumberFormat="1" applyFont="1" applyFill="1"/>
    <xf numFmtId="3" fontId="3" fillId="4" borderId="0" xfId="0" applyNumberFormat="1" applyFont="1" applyFill="1"/>
    <xf numFmtId="3" fontId="3" fillId="4" borderId="1" xfId="0" applyNumberFormat="1" applyFont="1" applyFill="1" applyBorder="1"/>
    <xf numFmtId="3" fontId="4" fillId="4" borderId="0" xfId="0" applyNumberFormat="1" applyFont="1" applyFill="1"/>
    <xf numFmtId="3" fontId="13" fillId="5" borderId="3" xfId="0" applyNumberFormat="1" applyFont="1" applyFill="1" applyBorder="1"/>
    <xf numFmtId="2" fontId="6" fillId="0" borderId="0" xfId="0" applyNumberFormat="1" applyFont="1"/>
    <xf numFmtId="0" fontId="6" fillId="0" borderId="1" xfId="0" applyFont="1" applyBorder="1"/>
    <xf numFmtId="0" fontId="6" fillId="0" borderId="2" xfId="0" applyFont="1" applyBorder="1"/>
    <xf numFmtId="0" fontId="7" fillId="0" borderId="0" xfId="0" applyFont="1"/>
    <xf numFmtId="3" fontId="14" fillId="2" borderId="0" xfId="0" applyNumberFormat="1" applyFont="1" applyFill="1"/>
    <xf numFmtId="3" fontId="6" fillId="0" borderId="4" xfId="0" applyNumberFormat="1" applyFont="1" applyBorder="1"/>
    <xf numFmtId="3" fontId="6" fillId="6" borderId="0" xfId="0" applyNumberFormat="1" applyFont="1" applyFill="1"/>
    <xf numFmtId="3" fontId="6" fillId="0" borderId="3" xfId="0" applyNumberFormat="1" applyFont="1" applyBorder="1"/>
    <xf numFmtId="3" fontId="7" fillId="6" borderId="3" xfId="0" applyNumberFormat="1" applyFont="1" applyFill="1" applyBorder="1"/>
    <xf numFmtId="3" fontId="7" fillId="0" borderId="1" xfId="0" applyNumberFormat="1" applyFont="1" applyBorder="1"/>
    <xf numFmtId="3" fontId="17" fillId="0" borderId="0" xfId="0" applyNumberFormat="1" applyFont="1" applyAlignment="1">
      <alignment horizontal="center" vertical="top" wrapText="1"/>
    </xf>
    <xf numFmtId="3" fontId="6" fillId="0" borderId="5" xfId="0" applyNumberFormat="1" applyFont="1" applyBorder="1"/>
    <xf numFmtId="164" fontId="6" fillId="0" borderId="0" xfId="0" applyNumberFormat="1" applyFont="1"/>
    <xf numFmtId="165" fontId="6" fillId="0" borderId="0" xfId="0" applyNumberFormat="1" applyFont="1"/>
    <xf numFmtId="14" fontId="6" fillId="0" borderId="0" xfId="0" applyNumberFormat="1" applyFont="1"/>
    <xf numFmtId="164" fontId="7" fillId="0" borderId="0" xfId="0" applyNumberFormat="1" applyFont="1"/>
    <xf numFmtId="165" fontId="6" fillId="0" borderId="1" xfId="0" applyNumberFormat="1" applyFont="1" applyBorder="1"/>
    <xf numFmtId="2" fontId="6" fillId="0" borderId="0" xfId="0" applyNumberFormat="1" applyFont="1" applyAlignment="1">
      <alignment horizontal="center"/>
    </xf>
    <xf numFmtId="3" fontId="7" fillId="6" borderId="1" xfId="0" applyNumberFormat="1" applyFont="1" applyFill="1" applyBorder="1"/>
    <xf numFmtId="3" fontId="6" fillId="6" borderId="1" xfId="0" applyNumberFormat="1" applyFont="1" applyFill="1" applyBorder="1"/>
    <xf numFmtId="164" fontId="6" fillId="6" borderId="0" xfId="0" applyNumberFormat="1" applyFont="1" applyFill="1"/>
    <xf numFmtId="14" fontId="6" fillId="6" borderId="0" xfId="0" applyNumberFormat="1" applyFont="1" applyFill="1"/>
    <xf numFmtId="165" fontId="6" fillId="6" borderId="0" xfId="0" applyNumberFormat="1" applyFont="1" applyFill="1"/>
    <xf numFmtId="165" fontId="6" fillId="6" borderId="1" xfId="0" applyNumberFormat="1" applyFont="1" applyFill="1" applyBorder="1"/>
    <xf numFmtId="3" fontId="1" fillId="0" borderId="0" xfId="0" applyNumberFormat="1" applyFont="1"/>
    <xf numFmtId="3" fontId="2" fillId="0" borderId="0" xfId="0" applyNumberFormat="1" applyFont="1"/>
    <xf numFmtId="0" fontId="21" fillId="0" borderId="0" xfId="0" applyFont="1"/>
    <xf numFmtId="0" fontId="22" fillId="0" borderId="0" xfId="0" applyFont="1"/>
    <xf numFmtId="4" fontId="21" fillId="0" borderId="0" xfId="0" applyNumberFormat="1" applyFont="1"/>
    <xf numFmtId="164" fontId="23" fillId="0" borderId="0" xfId="0" applyNumberFormat="1" applyFont="1"/>
    <xf numFmtId="0" fontId="23" fillId="0" borderId="0" xfId="0" applyFont="1"/>
    <xf numFmtId="164" fontId="24" fillId="0" borderId="0" xfId="0" applyNumberFormat="1" applyFont="1"/>
    <xf numFmtId="0" fontId="24" fillId="0" borderId="0" xfId="0" applyFont="1"/>
    <xf numFmtId="0" fontId="23" fillId="0" borderId="0" xfId="0" quotePrefix="1" applyFont="1"/>
    <xf numFmtId="14" fontId="23" fillId="0" borderId="0" xfId="0" quotePrefix="1" applyNumberFormat="1" applyFont="1"/>
    <xf numFmtId="0" fontId="22" fillId="0" borderId="1" xfId="0" applyFont="1" applyBorder="1" applyAlignment="1">
      <alignment horizontal="center" wrapText="1"/>
    </xf>
    <xf numFmtId="4" fontId="25" fillId="0" borderId="0" xfId="0" applyNumberFormat="1" applyFont="1"/>
    <xf numFmtId="3" fontId="26" fillId="0" borderId="0" xfId="0" applyNumberFormat="1" applyFont="1"/>
    <xf numFmtId="3" fontId="25" fillId="0" borderId="0" xfId="0" applyNumberFormat="1" applyFont="1"/>
    <xf numFmtId="3" fontId="25" fillId="0" borderId="2" xfId="0" applyNumberFormat="1" applyFont="1" applyBorder="1"/>
    <xf numFmtId="3" fontId="25" fillId="0" borderId="0" xfId="0" applyNumberFormat="1" applyFont="1" applyAlignment="1">
      <alignment horizontal="center" vertical="top" wrapText="1"/>
    </xf>
    <xf numFmtId="3" fontId="25" fillId="0" borderId="1" xfId="0" applyNumberFormat="1" applyFont="1" applyBorder="1"/>
    <xf numFmtId="3" fontId="26" fillId="0" borderId="1" xfId="0" applyNumberFormat="1" applyFont="1" applyBorder="1"/>
    <xf numFmtId="0" fontId="25" fillId="0" borderId="0" xfId="0" applyFont="1"/>
    <xf numFmtId="164" fontId="22" fillId="0" borderId="0" xfId="0" applyNumberFormat="1" applyFont="1"/>
    <xf numFmtId="164" fontId="22" fillId="0" borderId="1" xfId="0" applyNumberFormat="1" applyFont="1" applyBorder="1" applyAlignment="1">
      <alignment horizontal="center" wrapText="1"/>
    </xf>
    <xf numFmtId="14" fontId="23" fillId="0" borderId="0" xfId="0" applyNumberFormat="1" applyFont="1"/>
    <xf numFmtId="0" fontId="23" fillId="7" borderId="0" xfId="0" quotePrefix="1" applyFont="1" applyFill="1"/>
    <xf numFmtId="14" fontId="23" fillId="7" borderId="0" xfId="0" quotePrefix="1" applyNumberFormat="1" applyFont="1" applyFill="1"/>
    <xf numFmtId="0" fontId="23" fillId="7" borderId="0" xfId="0" applyFont="1" applyFill="1"/>
    <xf numFmtId="164" fontId="23" fillId="7" borderId="0" xfId="0" applyNumberFormat="1" applyFont="1" applyFill="1"/>
    <xf numFmtId="0" fontId="22" fillId="7" borderId="0" xfId="0" applyFont="1" applyFill="1"/>
    <xf numFmtId="14" fontId="27" fillId="7" borderId="0" xfId="0" quotePrefix="1" applyNumberFormat="1" applyFont="1" applyFill="1"/>
    <xf numFmtId="0" fontId="22" fillId="0" borderId="6" xfId="0" applyFont="1" applyBorder="1" applyAlignment="1">
      <alignment horizontal="center" wrapText="1"/>
    </xf>
    <xf numFmtId="0" fontId="23" fillId="0" borderId="0" xfId="0" quotePrefix="1" applyFont="1" applyAlignment="1">
      <alignment wrapText="1"/>
    </xf>
    <xf numFmtId="0" fontId="23" fillId="0" borderId="0" xfId="0" applyFont="1" applyAlignment="1">
      <alignment wrapText="1"/>
    </xf>
    <xf numFmtId="0" fontId="23" fillId="7" borderId="0" xfId="0" quotePrefix="1" applyFont="1" applyFill="1" applyAlignment="1">
      <alignment wrapText="1"/>
    </xf>
    <xf numFmtId="0" fontId="22" fillId="0" borderId="0" xfId="0" applyFont="1" applyAlignment="1">
      <alignment wrapText="1"/>
    </xf>
    <xf numFmtId="0" fontId="22" fillId="0" borderId="0" xfId="0" quotePrefix="1" applyFont="1" applyAlignment="1">
      <alignment wrapText="1"/>
    </xf>
    <xf numFmtId="0" fontId="23" fillId="8" borderId="0" xfId="0" applyFont="1" applyFill="1"/>
    <xf numFmtId="14" fontId="23" fillId="8" borderId="0" xfId="0" quotePrefix="1" applyNumberFormat="1" applyFont="1" applyFill="1"/>
    <xf numFmtId="0" fontId="23" fillId="8" borderId="0" xfId="0" quotePrefix="1" applyFont="1" applyFill="1"/>
    <xf numFmtId="14" fontId="23" fillId="8" borderId="0" xfId="0" applyNumberFormat="1" applyFont="1" applyFill="1"/>
    <xf numFmtId="3" fontId="28" fillId="0" borderId="1" xfId="0" applyNumberFormat="1" applyFont="1" applyBorder="1"/>
    <xf numFmtId="3" fontId="20" fillId="0" borderId="1" xfId="0" applyNumberFormat="1" applyFont="1" applyBorder="1"/>
    <xf numFmtId="3" fontId="20" fillId="0" borderId="0" xfId="0" applyNumberFormat="1" applyFont="1"/>
    <xf numFmtId="164" fontId="20" fillId="0" borderId="0" xfId="0" applyNumberFormat="1" applyFont="1"/>
    <xf numFmtId="14" fontId="20" fillId="0" borderId="0" xfId="0" applyNumberFormat="1" applyFont="1"/>
    <xf numFmtId="165" fontId="20" fillId="0" borderId="0" xfId="0" applyNumberFormat="1" applyFont="1"/>
    <xf numFmtId="167" fontId="20" fillId="0" borderId="0" xfId="0" applyNumberFormat="1" applyFont="1" applyAlignment="1">
      <alignment horizontal="right"/>
    </xf>
    <xf numFmtId="168" fontId="20" fillId="0" borderId="1" xfId="0" applyNumberFormat="1" applyFont="1" applyBorder="1"/>
    <xf numFmtId="3" fontId="28" fillId="0" borderId="0" xfId="0" applyNumberFormat="1" applyFont="1"/>
    <xf numFmtId="164" fontId="28" fillId="0" borderId="0" xfId="0" applyNumberFormat="1" applyFont="1"/>
    <xf numFmtId="0" fontId="23" fillId="7" borderId="0" xfId="0" applyFont="1" applyFill="1" applyAlignment="1">
      <alignment wrapText="1"/>
    </xf>
    <xf numFmtId="0" fontId="23" fillId="9" borderId="0" xfId="0" quotePrefix="1" applyFont="1" applyFill="1" applyAlignment="1">
      <alignment wrapText="1"/>
    </xf>
    <xf numFmtId="0" fontId="22" fillId="9" borderId="0" xfId="0" quotePrefix="1" applyFont="1" applyFill="1" applyAlignment="1">
      <alignment wrapText="1"/>
    </xf>
    <xf numFmtId="44" fontId="25" fillId="0" borderId="0" xfId="2" applyFont="1" applyFill="1" applyBorder="1"/>
    <xf numFmtId="4" fontId="23" fillId="0" borderId="0" xfId="0" applyNumberFormat="1" applyFont="1"/>
    <xf numFmtId="0" fontId="21" fillId="0" borderId="0" xfId="0" applyFont="1" applyAlignment="1">
      <alignment wrapText="1"/>
    </xf>
    <xf numFmtId="0" fontId="29" fillId="0" borderId="1" xfId="0" applyFont="1" applyBorder="1" applyAlignment="1">
      <alignment horizontal="center" wrapText="1"/>
    </xf>
    <xf numFmtId="164" fontId="30" fillId="0" borderId="0" xfId="0" applyNumberFormat="1" applyFont="1" applyAlignment="1">
      <alignment wrapText="1"/>
    </xf>
    <xf numFmtId="164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29" fillId="0" borderId="0" xfId="0" applyFont="1" applyAlignment="1">
      <alignment wrapText="1"/>
    </xf>
    <xf numFmtId="164" fontId="30" fillId="0" borderId="7" xfId="0" applyNumberFormat="1" applyFont="1" applyBorder="1" applyAlignment="1">
      <alignment wrapText="1"/>
    </xf>
    <xf numFmtId="0" fontId="30" fillId="0" borderId="7" xfId="0" applyFont="1" applyBorder="1" applyAlignment="1">
      <alignment wrapText="1"/>
    </xf>
    <xf numFmtId="166" fontId="0" fillId="0" borderId="0" xfId="1" applyNumberFormat="1" applyFont="1"/>
    <xf numFmtId="14" fontId="23" fillId="0" borderId="0" xfId="0" quotePrefix="1" applyNumberFormat="1" applyFont="1" applyAlignment="1">
      <alignment horizontal="center"/>
    </xf>
    <xf numFmtId="0" fontId="23" fillId="8" borderId="0" xfId="0" applyFont="1" applyFill="1" applyAlignment="1">
      <alignment horizontal="center"/>
    </xf>
    <xf numFmtId="0" fontId="23" fillId="7" borderId="0" xfId="0" applyFont="1" applyFill="1" applyAlignment="1">
      <alignment horizontal="center"/>
    </xf>
    <xf numFmtId="14" fontId="23" fillId="7" borderId="0" xfId="0" quotePrefix="1" applyNumberFormat="1" applyFont="1" applyFill="1" applyAlignment="1">
      <alignment horizontal="center"/>
    </xf>
    <xf numFmtId="0" fontId="23" fillId="8" borderId="0" xfId="0" quotePrefix="1" applyFont="1" applyFill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4" fontId="22" fillId="0" borderId="0" xfId="0" applyNumberFormat="1" applyFont="1"/>
    <xf numFmtId="43" fontId="22" fillId="0" borderId="0" xfId="1" applyFont="1" applyAlignment="1">
      <alignment horizontal="center"/>
    </xf>
    <xf numFmtId="43" fontId="22" fillId="0" borderId="0" xfId="1" applyFont="1"/>
    <xf numFmtId="4" fontId="21" fillId="10" borderId="0" xfId="0" applyNumberFormat="1" applyFont="1" applyFill="1"/>
    <xf numFmtId="4" fontId="32" fillId="0" borderId="0" xfId="0" applyNumberFormat="1" applyFont="1"/>
    <xf numFmtId="169" fontId="20" fillId="0" borderId="0" xfId="1" applyNumberFormat="1" applyFont="1" applyFill="1" applyAlignment="1"/>
    <xf numFmtId="169" fontId="20" fillId="0" borderId="0" xfId="1" applyNumberFormat="1" applyFont="1" applyAlignment="1">
      <alignment horizontal="right"/>
    </xf>
    <xf numFmtId="14" fontId="23" fillId="7" borderId="0" xfId="0" applyNumberFormat="1" applyFont="1" applyFill="1"/>
    <xf numFmtId="43" fontId="20" fillId="0" borderId="0" xfId="1" applyFont="1" applyFill="1"/>
    <xf numFmtId="43" fontId="20" fillId="0" borderId="1" xfId="1" applyFont="1" applyFill="1" applyBorder="1"/>
    <xf numFmtId="44" fontId="20" fillId="0" borderId="0" xfId="2" applyFont="1" applyFill="1"/>
    <xf numFmtId="44" fontId="23" fillId="0" borderId="0" xfId="0" applyNumberFormat="1" applyFont="1"/>
    <xf numFmtId="169" fontId="20" fillId="0" borderId="0" xfId="1" applyNumberFormat="1" applyFont="1" applyFill="1"/>
    <xf numFmtId="14" fontId="29" fillId="11" borderId="0" xfId="0" applyNumberFormat="1" applyFont="1" applyFill="1" applyAlignment="1">
      <alignment wrapText="1"/>
    </xf>
    <xf numFmtId="165" fontId="22" fillId="11" borderId="0" xfId="0" applyNumberFormat="1" applyFont="1" applyFill="1"/>
    <xf numFmtId="0" fontId="22" fillId="11" borderId="0" xfId="0" applyFont="1" applyFill="1"/>
    <xf numFmtId="3" fontId="25" fillId="0" borderId="0" xfId="0" applyNumberFormat="1" applyFont="1" applyAlignment="1">
      <alignment horizontal="left"/>
    </xf>
    <xf numFmtId="44" fontId="25" fillId="0" borderId="0" xfId="2" applyFont="1" applyFill="1"/>
    <xf numFmtId="44" fontId="0" fillId="0" borderId="0" xfId="2" applyFont="1"/>
    <xf numFmtId="0" fontId="19" fillId="0" borderId="7" xfId="6" applyBorder="1"/>
    <xf numFmtId="0" fontId="33" fillId="0" borderId="7" xfId="6" applyFont="1" applyBorder="1" applyAlignment="1">
      <alignment vertical="center"/>
    </xf>
    <xf numFmtId="0" fontId="33" fillId="0" borderId="7" xfId="6" applyFont="1" applyBorder="1" applyAlignment="1">
      <alignment horizontal="center" vertical="center"/>
    </xf>
    <xf numFmtId="0" fontId="19" fillId="0" borderId="7" xfId="6" applyBorder="1" applyAlignment="1">
      <alignment horizontal="center"/>
    </xf>
    <xf numFmtId="44" fontId="33" fillId="0" borderId="7" xfId="2" applyFont="1" applyBorder="1" applyAlignment="1">
      <alignment horizontal="center" vertical="center"/>
    </xf>
    <xf numFmtId="44" fontId="19" fillId="0" borderId="7" xfId="2" applyFont="1" applyBorder="1"/>
    <xf numFmtId="3" fontId="26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left"/>
    </xf>
    <xf numFmtId="3" fontId="34" fillId="0" borderId="3" xfId="0" applyNumberFormat="1" applyFont="1" applyBorder="1"/>
    <xf numFmtId="3" fontId="34" fillId="0" borderId="4" xfId="0" applyNumberFormat="1" applyFont="1" applyBorder="1" applyAlignment="1">
      <alignment horizontal="left"/>
    </xf>
    <xf numFmtId="0" fontId="32" fillId="0" borderId="0" xfId="0" applyFont="1"/>
    <xf numFmtId="3" fontId="26" fillId="0" borderId="5" xfId="0" applyNumberFormat="1" applyFont="1" applyBorder="1" applyAlignment="1">
      <alignment horizontal="left"/>
    </xf>
    <xf numFmtId="3" fontId="25" fillId="0" borderId="5" xfId="0" applyNumberFormat="1" applyFont="1" applyBorder="1"/>
    <xf numFmtId="3" fontId="25" fillId="0" borderId="8" xfId="0" applyNumberFormat="1" applyFont="1" applyBorder="1" applyAlignment="1">
      <alignment horizontal="left"/>
    </xf>
    <xf numFmtId="0" fontId="25" fillId="0" borderId="1" xfId="0" applyFont="1" applyBorder="1"/>
    <xf numFmtId="4" fontId="32" fillId="0" borderId="1" xfId="0" applyNumberFormat="1" applyFont="1" applyBorder="1"/>
    <xf numFmtId="0" fontId="0" fillId="0" borderId="1" xfId="0" applyBorder="1"/>
    <xf numFmtId="4" fontId="32" fillId="0" borderId="6" xfId="0" applyNumberFormat="1" applyFont="1" applyBorder="1"/>
    <xf numFmtId="3" fontId="25" fillId="0" borderId="6" xfId="0" applyNumberFormat="1" applyFont="1" applyBorder="1"/>
    <xf numFmtId="0" fontId="0" fillId="0" borderId="6" xfId="0" applyBorder="1"/>
    <xf numFmtId="3" fontId="26" fillId="0" borderId="6" xfId="0" applyNumberFormat="1" applyFont="1" applyBorder="1"/>
    <xf numFmtId="2" fontId="32" fillId="0" borderId="1" xfId="6" applyNumberFormat="1" applyFont="1" applyBorder="1"/>
    <xf numFmtId="2" fontId="32" fillId="0" borderId="6" xfId="6" applyNumberFormat="1" applyFont="1" applyBorder="1"/>
    <xf numFmtId="0" fontId="35" fillId="0" borderId="0" xfId="0" applyFont="1" applyAlignment="1">
      <alignment horizontal="center" wrapText="1"/>
    </xf>
    <xf numFmtId="2" fontId="35" fillId="0" borderId="0" xfId="0" applyNumberFormat="1" applyFont="1" applyAlignment="1">
      <alignment horizontal="center" wrapText="1"/>
    </xf>
    <xf numFmtId="0" fontId="35" fillId="0" borderId="0" xfId="0" applyFont="1"/>
    <xf numFmtId="166" fontId="35" fillId="0" borderId="0" xfId="0" applyNumberFormat="1" applyFont="1"/>
    <xf numFmtId="44" fontId="34" fillId="0" borderId="4" xfId="2" applyFont="1" applyFill="1" applyBorder="1"/>
    <xf numFmtId="0" fontId="37" fillId="0" borderId="0" xfId="0" applyFont="1" applyAlignment="1">
      <alignment horizontal="center"/>
    </xf>
    <xf numFmtId="0" fontId="38" fillId="0" borderId="0" xfId="0" applyFont="1"/>
    <xf numFmtId="0" fontId="40" fillId="0" borderId="0" xfId="0" applyFont="1"/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6" fillId="0" borderId="0" xfId="0" applyFont="1"/>
    <xf numFmtId="0" fontId="36" fillId="0" borderId="0" xfId="0" applyFont="1" applyAlignment="1">
      <alignment wrapText="1"/>
    </xf>
    <xf numFmtId="4" fontId="25" fillId="0" borderId="1" xfId="0" applyNumberFormat="1" applyFont="1" applyBorder="1" applyAlignment="1">
      <alignment horizontal="center"/>
    </xf>
    <xf numFmtId="0" fontId="15" fillId="0" borderId="0" xfId="0" applyFont="1"/>
    <xf numFmtId="0" fontId="25" fillId="0" borderId="3" xfId="0" applyFont="1" applyBorder="1"/>
    <xf numFmtId="0" fontId="15" fillId="0" borderId="0" xfId="0" applyFont="1" applyAlignment="1">
      <alignment horizontal="center" wrapText="1"/>
    </xf>
    <xf numFmtId="170" fontId="35" fillId="0" borderId="0" xfId="2" applyNumberFormat="1" applyFont="1"/>
    <xf numFmtId="170" fontId="26" fillId="0" borderId="0" xfId="2" applyNumberFormat="1" applyFont="1"/>
    <xf numFmtId="170" fontId="25" fillId="0" borderId="6" xfId="2" applyNumberFormat="1" applyFont="1" applyFill="1" applyBorder="1"/>
    <xf numFmtId="170" fontId="25" fillId="0" borderId="1" xfId="2" applyNumberFormat="1" applyFont="1" applyFill="1" applyBorder="1"/>
    <xf numFmtId="170" fontId="25" fillId="0" borderId="0" xfId="2" applyNumberFormat="1" applyFont="1" applyFill="1"/>
    <xf numFmtId="170" fontId="26" fillId="0" borderId="0" xfId="2" applyNumberFormat="1" applyFont="1" applyFill="1"/>
    <xf numFmtId="170" fontId="34" fillId="0" borderId="3" xfId="2" applyNumberFormat="1" applyFont="1" applyBorder="1"/>
    <xf numFmtId="170" fontId="25" fillId="0" borderId="8" xfId="2" applyNumberFormat="1" applyFont="1" applyFill="1" applyBorder="1"/>
    <xf numFmtId="170" fontId="25" fillId="0" borderId="0" xfId="2" applyNumberFormat="1" applyFont="1" applyFill="1" applyBorder="1"/>
    <xf numFmtId="0" fontId="38" fillId="12" borderId="0" xfId="0" applyFont="1" applyFill="1" applyAlignment="1">
      <alignment horizontal="right"/>
    </xf>
    <xf numFmtId="169" fontId="25" fillId="12" borderId="0" xfId="1" applyNumberFormat="1" applyFont="1" applyFill="1" applyBorder="1" applyProtection="1">
      <protection locked="0"/>
    </xf>
    <xf numFmtId="44" fontId="25" fillId="12" borderId="0" xfId="2" applyFont="1" applyFill="1" applyBorder="1" applyProtection="1">
      <protection locked="0"/>
    </xf>
    <xf numFmtId="170" fontId="25" fillId="12" borderId="0" xfId="2" applyNumberFormat="1" applyFont="1" applyFill="1" applyProtection="1">
      <protection locked="0"/>
    </xf>
    <xf numFmtId="170" fontId="25" fillId="12" borderId="1" xfId="2" applyNumberFormat="1" applyFont="1" applyFill="1" applyBorder="1" applyProtection="1">
      <protection locked="0"/>
    </xf>
    <xf numFmtId="14" fontId="25" fillId="12" borderId="2" xfId="0" applyNumberFormat="1" applyFont="1" applyFill="1" applyBorder="1" applyProtection="1">
      <protection locked="0"/>
    </xf>
    <xf numFmtId="49" fontId="26" fillId="12" borderId="0" xfId="0" applyNumberFormat="1" applyFont="1" applyFill="1" applyAlignment="1" applyProtection="1">
      <alignment horizontal="right"/>
      <protection locked="0"/>
    </xf>
    <xf numFmtId="3" fontId="25" fillId="12" borderId="0" xfId="0" applyNumberFormat="1" applyFont="1" applyFill="1" applyProtection="1">
      <protection locked="0"/>
    </xf>
    <xf numFmtId="166" fontId="0" fillId="12" borderId="0" xfId="1" applyNumberFormat="1" applyFont="1" applyFill="1" applyProtection="1">
      <protection locked="0"/>
    </xf>
    <xf numFmtId="3" fontId="25" fillId="12" borderId="0" xfId="0" applyNumberFormat="1" applyFont="1" applyFill="1" applyAlignment="1" applyProtection="1">
      <alignment horizontal="center"/>
      <protection locked="0"/>
    </xf>
    <xf numFmtId="166" fontId="35" fillId="12" borderId="0" xfId="1" applyNumberFormat="1" applyFont="1" applyFill="1" applyProtection="1">
      <protection locked="0"/>
    </xf>
    <xf numFmtId="3" fontId="25" fillId="12" borderId="1" xfId="0" applyNumberFormat="1" applyFont="1" applyFill="1" applyBorder="1" applyProtection="1">
      <protection locked="0"/>
    </xf>
    <xf numFmtId="166" fontId="0" fillId="12" borderId="1" xfId="1" applyNumberFormat="1" applyFont="1" applyFill="1" applyBorder="1" applyProtection="1">
      <protection locked="0"/>
    </xf>
    <xf numFmtId="0" fontId="35" fillId="12" borderId="0" xfId="0" applyFont="1" applyFill="1" applyProtection="1">
      <protection locked="0"/>
    </xf>
    <xf numFmtId="170" fontId="35" fillId="12" borderId="0" xfId="2" applyNumberFormat="1" applyFont="1" applyFill="1" applyProtection="1">
      <protection locked="0"/>
    </xf>
    <xf numFmtId="17" fontId="35" fillId="12" borderId="0" xfId="0" quotePrefix="1" applyNumberFormat="1" applyFont="1" applyFill="1" applyProtection="1">
      <protection locked="0"/>
    </xf>
    <xf numFmtId="0" fontId="35" fillId="12" borderId="0" xfId="0" quotePrefix="1" applyFont="1" applyFill="1" applyProtection="1">
      <protection locked="0"/>
    </xf>
    <xf numFmtId="0" fontId="0" fillId="12" borderId="0" xfId="0" applyFill="1" applyProtection="1">
      <protection locked="0"/>
    </xf>
    <xf numFmtId="0" fontId="22" fillId="0" borderId="1" xfId="0" applyFont="1" applyBorder="1" applyAlignment="1">
      <alignment horizontal="center"/>
    </xf>
    <xf numFmtId="3" fontId="16" fillId="0" borderId="0" xfId="0" applyNumberFormat="1" applyFont="1"/>
    <xf numFmtId="0" fontId="5" fillId="0" borderId="0" xfId="0" applyFont="1"/>
    <xf numFmtId="3" fontId="16" fillId="0" borderId="1" xfId="0" applyNumberFormat="1" applyFont="1" applyBorder="1"/>
    <xf numFmtId="0" fontId="5" fillId="0" borderId="1" xfId="0" applyFont="1" applyBorder="1"/>
    <xf numFmtId="3" fontId="15" fillId="0" borderId="0" xfId="0" applyNumberFormat="1" applyFont="1"/>
    <xf numFmtId="0" fontId="0" fillId="0" borderId="0" xfId="0"/>
    <xf numFmtId="3" fontId="15" fillId="0" borderId="5" xfId="0" applyNumberFormat="1" applyFont="1" applyBorder="1"/>
    <xf numFmtId="0" fontId="3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Comma" xfId="1" builtinId="3"/>
    <cellStyle name="Currency" xfId="2" builtinId="4"/>
    <cellStyle name="Currency 2" xfId="3" xr:uid="{00000000-0005-0000-0000-000002000000}"/>
    <cellStyle name="Currency 3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4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00000"/>
      <rgbColor rgb="00F0F0F0"/>
      <rgbColor rgb="00C09090"/>
      <rgbColor rgb="00B8D8B8"/>
      <rgbColor rgb="006C6CA8"/>
      <rgbColor rgb="00D8D8B8"/>
      <rgbColor rgb="00D8B8B8"/>
      <rgbColor rgb="00B8D8D8"/>
      <rgbColor rgb="00A86C6C"/>
      <rgbColor rgb="006CA86C"/>
      <rgbColor rgb="00000090"/>
      <rgbColor rgb="00A8A86C"/>
      <rgbColor rgb="00C090C0"/>
      <rgbColor rgb="006CA8A8"/>
      <rgbColor rgb="00D8D8D8"/>
      <rgbColor rgb="00A8A8A8"/>
      <rgbColor rgb="00E00000"/>
      <rgbColor rgb="00E09400"/>
      <rgbColor rgb="00E0E000"/>
      <rgbColor rgb="0000E000"/>
      <rgbColor rgb="0000E0E0"/>
      <rgbColor rgb="000000E0"/>
      <rgbColor rgb="00E000E0"/>
      <rgbColor rgb="00FFFFFF"/>
      <rgbColor rgb="00800000"/>
      <rgbColor rgb="00805400"/>
      <rgbColor rgb="00808000"/>
      <rgbColor rgb="00008000"/>
      <rgbColor rgb="00008080"/>
      <rgbColor rgb="00000080"/>
      <rgbColor rgb="00800080"/>
      <rgbColor rgb="00000000"/>
      <rgbColor rgb="00B8B8D8"/>
      <rgbColor rgb="00E4F0F0"/>
      <rgbColor rgb="00E4F0E4"/>
      <rgbColor rgb="00F0F0E4"/>
      <rgbColor rgb="00E4E4F0"/>
      <rgbColor rgb="00F0E4E4"/>
      <rgbColor rgb="00F0E4F0"/>
      <rgbColor rgb="00F4E8DC"/>
      <rgbColor rgb="009090C0"/>
      <rgbColor rgb="0090C0C0"/>
      <rgbColor rgb="00C0C090"/>
      <rgbColor rgb="00ECCCAC"/>
      <rgbColor rgb="00E8B484"/>
      <rgbColor rgb="00E49C60"/>
      <rgbColor rgb="00A86CA8"/>
      <rgbColor rgb="00C0C0C0"/>
      <rgbColor rgb="00009090"/>
      <rgbColor rgb="0090C090"/>
      <rgbColor rgb="00009000"/>
      <rgbColor rgb="00909000"/>
      <rgbColor rgb="00E08400"/>
      <rgbColor rgb="00D8B8D8"/>
      <rgbColor rgb="00900090"/>
      <rgbColor rgb="0090909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9"/>
  <sheetViews>
    <sheetView workbookViewId="0">
      <selection activeCell="D30" sqref="D30"/>
    </sheetView>
  </sheetViews>
  <sheetFormatPr defaultRowHeight="11.25" x14ac:dyDescent="0.2"/>
  <cols>
    <col min="1" max="1" width="10.83203125" bestFit="1" customWidth="1"/>
    <col min="2" max="2" width="7.5" bestFit="1" customWidth="1"/>
    <col min="3" max="3" width="9.83203125" bestFit="1" customWidth="1"/>
    <col min="4" max="4" width="35.6640625" bestFit="1" customWidth="1"/>
    <col min="5" max="5" width="20.5" bestFit="1" customWidth="1"/>
    <col min="6" max="6" width="7" bestFit="1" customWidth="1"/>
    <col min="7" max="7" width="5" bestFit="1" customWidth="1"/>
    <col min="8" max="8" width="10.5" style="143" bestFit="1" customWidth="1"/>
  </cols>
  <sheetData>
    <row r="1" spans="1:8" ht="15" x14ac:dyDescent="0.25">
      <c r="A1" s="146" t="s">
        <v>236</v>
      </c>
      <c r="B1" s="146" t="s">
        <v>237</v>
      </c>
      <c r="C1" s="146" t="s">
        <v>238</v>
      </c>
      <c r="D1" s="147" t="s">
        <v>239</v>
      </c>
      <c r="E1" s="147" t="s">
        <v>240</v>
      </c>
      <c r="F1" s="147" t="s">
        <v>241</v>
      </c>
      <c r="G1" s="147" t="s">
        <v>242</v>
      </c>
      <c r="H1" s="148" t="s">
        <v>243</v>
      </c>
    </row>
    <row r="2" spans="1:8" ht="15" hidden="1" x14ac:dyDescent="0.25">
      <c r="A2" s="144" t="s">
        <v>244</v>
      </c>
      <c r="B2" s="144" t="s">
        <v>245</v>
      </c>
      <c r="C2" s="147" t="s">
        <v>246</v>
      </c>
      <c r="D2" s="144" t="s">
        <v>247</v>
      </c>
      <c r="E2" s="144" t="s">
        <v>248</v>
      </c>
      <c r="F2" s="147" t="s">
        <v>249</v>
      </c>
      <c r="G2" s="145" t="s">
        <v>250</v>
      </c>
      <c r="H2" s="149"/>
    </row>
    <row r="3" spans="1:8" ht="15" x14ac:dyDescent="0.25">
      <c r="A3" s="144" t="s">
        <v>251</v>
      </c>
      <c r="B3" s="144" t="s">
        <v>252</v>
      </c>
      <c r="C3" s="147" t="s">
        <v>246</v>
      </c>
      <c r="D3" s="144" t="s">
        <v>253</v>
      </c>
      <c r="E3" s="144" t="s">
        <v>254</v>
      </c>
      <c r="F3" s="147" t="s">
        <v>249</v>
      </c>
      <c r="G3" s="145" t="s">
        <v>250</v>
      </c>
      <c r="H3" s="149" t="e">
        <f>+#REF!</f>
        <v>#REF!</v>
      </c>
    </row>
    <row r="4" spans="1:8" ht="15" x14ac:dyDescent="0.25">
      <c r="A4" s="144" t="s">
        <v>255</v>
      </c>
      <c r="B4" s="144" t="s">
        <v>252</v>
      </c>
      <c r="C4" s="147" t="s">
        <v>246</v>
      </c>
      <c r="D4" s="144" t="s">
        <v>256</v>
      </c>
      <c r="E4" s="144" t="s">
        <v>254</v>
      </c>
      <c r="F4" s="147" t="s">
        <v>249</v>
      </c>
      <c r="G4" s="145" t="s">
        <v>250</v>
      </c>
      <c r="H4" s="149" t="e">
        <f>+#REF!</f>
        <v>#REF!</v>
      </c>
    </row>
    <row r="5" spans="1:8" ht="15" x14ac:dyDescent="0.25">
      <c r="A5" s="144" t="s">
        <v>257</v>
      </c>
      <c r="B5" s="144" t="s">
        <v>252</v>
      </c>
      <c r="C5" s="147" t="s">
        <v>246</v>
      </c>
      <c r="D5" s="144" t="s">
        <v>258</v>
      </c>
      <c r="E5" s="144" t="s">
        <v>254</v>
      </c>
      <c r="F5" s="147" t="s">
        <v>249</v>
      </c>
      <c r="G5" s="145" t="s">
        <v>250</v>
      </c>
      <c r="H5" s="149" t="e">
        <f>+#REF!</f>
        <v>#REF!</v>
      </c>
    </row>
    <row r="6" spans="1:8" ht="15" x14ac:dyDescent="0.25">
      <c r="A6" s="144" t="s">
        <v>259</v>
      </c>
      <c r="B6" s="144" t="s">
        <v>252</v>
      </c>
      <c r="C6" s="147" t="s">
        <v>246</v>
      </c>
      <c r="D6" s="144" t="s">
        <v>260</v>
      </c>
      <c r="E6" s="144" t="s">
        <v>254</v>
      </c>
      <c r="F6" s="147" t="s">
        <v>249</v>
      </c>
      <c r="G6" s="145" t="s">
        <v>250</v>
      </c>
      <c r="H6" s="149" t="e">
        <f>+#REF!</f>
        <v>#REF!</v>
      </c>
    </row>
    <row r="7" spans="1:8" ht="15" x14ac:dyDescent="0.25">
      <c r="A7" s="144" t="s">
        <v>261</v>
      </c>
      <c r="B7" s="144" t="s">
        <v>252</v>
      </c>
      <c r="C7" s="147" t="s">
        <v>246</v>
      </c>
      <c r="D7" s="144" t="s">
        <v>262</v>
      </c>
      <c r="E7" s="144" t="s">
        <v>254</v>
      </c>
      <c r="F7" s="147" t="s">
        <v>249</v>
      </c>
      <c r="G7" s="145" t="s">
        <v>250</v>
      </c>
      <c r="H7" s="149" t="e">
        <f>+#REF!</f>
        <v>#REF!</v>
      </c>
    </row>
    <row r="8" spans="1:8" ht="15" x14ac:dyDescent="0.25">
      <c r="A8" s="144" t="s">
        <v>263</v>
      </c>
      <c r="B8" s="144" t="s">
        <v>252</v>
      </c>
      <c r="C8" s="147" t="s">
        <v>246</v>
      </c>
      <c r="D8" s="144" t="s">
        <v>264</v>
      </c>
      <c r="E8" s="144" t="s">
        <v>254</v>
      </c>
      <c r="F8" s="147" t="s">
        <v>249</v>
      </c>
      <c r="G8" s="145" t="s">
        <v>250</v>
      </c>
      <c r="H8" s="149" t="e">
        <f>+#REF!</f>
        <v>#REF!</v>
      </c>
    </row>
    <row r="9" spans="1:8" ht="15" x14ac:dyDescent="0.25">
      <c r="A9" s="144" t="s">
        <v>265</v>
      </c>
      <c r="B9" s="144" t="s">
        <v>252</v>
      </c>
      <c r="C9" s="147" t="s">
        <v>246</v>
      </c>
      <c r="D9" s="144" t="s">
        <v>266</v>
      </c>
      <c r="E9" s="144" t="s">
        <v>254</v>
      </c>
      <c r="F9" s="147" t="s">
        <v>249</v>
      </c>
      <c r="G9" s="145" t="s">
        <v>250</v>
      </c>
      <c r="H9" s="149" t="e">
        <f>+#REF!</f>
        <v>#REF!</v>
      </c>
    </row>
    <row r="10" spans="1:8" ht="15" x14ac:dyDescent="0.25">
      <c r="A10" s="144" t="s">
        <v>267</v>
      </c>
      <c r="B10" s="144" t="s">
        <v>252</v>
      </c>
      <c r="C10" s="147" t="s">
        <v>246</v>
      </c>
      <c r="D10" s="144" t="s">
        <v>268</v>
      </c>
      <c r="E10" s="144" t="s">
        <v>254</v>
      </c>
      <c r="F10" s="147" t="s">
        <v>249</v>
      </c>
      <c r="G10" s="145" t="s">
        <v>250</v>
      </c>
      <c r="H10" s="149" t="e">
        <f>+#REF!</f>
        <v>#REF!</v>
      </c>
    </row>
    <row r="11" spans="1:8" ht="15" x14ac:dyDescent="0.25">
      <c r="A11" s="144" t="s">
        <v>269</v>
      </c>
      <c r="B11" s="144" t="s">
        <v>270</v>
      </c>
      <c r="C11" s="147" t="s">
        <v>246</v>
      </c>
      <c r="D11" s="144" t="s">
        <v>271</v>
      </c>
      <c r="E11" s="144" t="s">
        <v>272</v>
      </c>
      <c r="F11" s="147" t="s">
        <v>249</v>
      </c>
      <c r="G11" s="145" t="s">
        <v>250</v>
      </c>
      <c r="H11" s="149" t="e">
        <f>+#REF!</f>
        <v>#REF!</v>
      </c>
    </row>
    <row r="12" spans="1:8" ht="15" x14ac:dyDescent="0.25">
      <c r="A12" s="144" t="s">
        <v>273</v>
      </c>
      <c r="B12" s="144" t="s">
        <v>270</v>
      </c>
      <c r="C12" s="147" t="s">
        <v>246</v>
      </c>
      <c r="D12" s="144" t="s">
        <v>274</v>
      </c>
      <c r="E12" s="144" t="s">
        <v>272</v>
      </c>
      <c r="F12" s="147" t="s">
        <v>249</v>
      </c>
      <c r="G12" s="145" t="s">
        <v>250</v>
      </c>
      <c r="H12" s="149" t="e">
        <f>+#REF!</f>
        <v>#REF!</v>
      </c>
    </row>
    <row r="13" spans="1:8" ht="15" x14ac:dyDescent="0.25">
      <c r="A13" s="144" t="s">
        <v>275</v>
      </c>
      <c r="B13" s="144" t="s">
        <v>270</v>
      </c>
      <c r="C13" s="147" t="s">
        <v>246</v>
      </c>
      <c r="D13" s="144" t="s">
        <v>276</v>
      </c>
      <c r="E13" s="144" t="s">
        <v>272</v>
      </c>
      <c r="F13" s="147" t="s">
        <v>249</v>
      </c>
      <c r="G13" s="145" t="s">
        <v>250</v>
      </c>
      <c r="H13" s="149" t="e">
        <f>+#REF!</f>
        <v>#REF!</v>
      </c>
    </row>
    <row r="14" spans="1:8" ht="15" x14ac:dyDescent="0.25">
      <c r="A14" s="144" t="s">
        <v>277</v>
      </c>
      <c r="B14" s="144" t="s">
        <v>270</v>
      </c>
      <c r="C14" s="147" t="s">
        <v>246</v>
      </c>
      <c r="D14" s="144" t="s">
        <v>278</v>
      </c>
      <c r="E14" s="144" t="s">
        <v>272</v>
      </c>
      <c r="F14" s="147" t="s">
        <v>249</v>
      </c>
      <c r="G14" s="145" t="s">
        <v>250</v>
      </c>
      <c r="H14" s="149" t="e">
        <f>+#REF!</f>
        <v>#REF!</v>
      </c>
    </row>
    <row r="15" spans="1:8" ht="15" x14ac:dyDescent="0.25">
      <c r="A15" s="144" t="s">
        <v>279</v>
      </c>
      <c r="B15" s="144" t="s">
        <v>270</v>
      </c>
      <c r="C15" s="147" t="s">
        <v>246</v>
      </c>
      <c r="D15" s="144" t="s">
        <v>280</v>
      </c>
      <c r="E15" s="144" t="s">
        <v>272</v>
      </c>
      <c r="F15" s="147" t="s">
        <v>249</v>
      </c>
      <c r="G15" s="145" t="s">
        <v>250</v>
      </c>
      <c r="H15" s="149" t="e">
        <f>+#REF!</f>
        <v>#REF!</v>
      </c>
    </row>
    <row r="16" spans="1:8" ht="15" x14ac:dyDescent="0.25">
      <c r="A16" s="144" t="s">
        <v>281</v>
      </c>
      <c r="B16" s="144" t="s">
        <v>270</v>
      </c>
      <c r="C16" s="147" t="s">
        <v>246</v>
      </c>
      <c r="D16" s="144" t="s">
        <v>282</v>
      </c>
      <c r="E16" s="144" t="s">
        <v>272</v>
      </c>
      <c r="F16" s="147" t="s">
        <v>249</v>
      </c>
      <c r="G16" s="145" t="s">
        <v>250</v>
      </c>
      <c r="H16" s="149" t="e">
        <f>+#REF!</f>
        <v>#REF!</v>
      </c>
    </row>
    <row r="17" spans="1:8" ht="15" x14ac:dyDescent="0.25">
      <c r="A17" s="144" t="s">
        <v>283</v>
      </c>
      <c r="B17" s="144" t="s">
        <v>270</v>
      </c>
      <c r="C17" s="147" t="s">
        <v>246</v>
      </c>
      <c r="D17" s="144" t="s">
        <v>284</v>
      </c>
      <c r="E17" s="144" t="s">
        <v>272</v>
      </c>
      <c r="F17" s="147" t="s">
        <v>249</v>
      </c>
      <c r="G17" s="145" t="s">
        <v>250</v>
      </c>
      <c r="H17" s="149" t="e">
        <f>+#REF!</f>
        <v>#REF!</v>
      </c>
    </row>
    <row r="18" spans="1:8" ht="15" x14ac:dyDescent="0.25">
      <c r="A18" s="144" t="s">
        <v>285</v>
      </c>
      <c r="B18" s="144" t="s">
        <v>270</v>
      </c>
      <c r="C18" s="147" t="s">
        <v>246</v>
      </c>
      <c r="D18" s="144" t="s">
        <v>286</v>
      </c>
      <c r="E18" s="144" t="s">
        <v>272</v>
      </c>
      <c r="F18" s="147" t="s">
        <v>249</v>
      </c>
      <c r="G18" s="145" t="s">
        <v>250</v>
      </c>
      <c r="H18" s="149" t="e">
        <f>+#REF!</f>
        <v>#REF!</v>
      </c>
    </row>
    <row r="19" spans="1:8" ht="15" x14ac:dyDescent="0.25">
      <c r="A19" s="144" t="s">
        <v>287</v>
      </c>
      <c r="B19" s="144" t="s">
        <v>270</v>
      </c>
      <c r="C19" s="147" t="s">
        <v>246</v>
      </c>
      <c r="D19" s="144" t="s">
        <v>288</v>
      </c>
      <c r="E19" s="144" t="s">
        <v>272</v>
      </c>
      <c r="F19" s="147" t="s">
        <v>249</v>
      </c>
      <c r="G19" s="145" t="s">
        <v>250</v>
      </c>
      <c r="H19" s="149" t="e">
        <f>+#REF!</f>
        <v>#REF!</v>
      </c>
    </row>
    <row r="20" spans="1:8" ht="15" x14ac:dyDescent="0.25">
      <c r="A20" s="144" t="s">
        <v>289</v>
      </c>
      <c r="B20" s="144" t="s">
        <v>245</v>
      </c>
      <c r="C20" s="147" t="s">
        <v>246</v>
      </c>
      <c r="D20" s="144" t="s">
        <v>290</v>
      </c>
      <c r="E20" s="144" t="s">
        <v>291</v>
      </c>
      <c r="F20" s="147" t="s">
        <v>249</v>
      </c>
      <c r="G20" s="145" t="s">
        <v>250</v>
      </c>
      <c r="H20" s="149" t="e">
        <f>+#REF!</f>
        <v>#REF!</v>
      </c>
    </row>
    <row r="21" spans="1:8" ht="15" x14ac:dyDescent="0.25">
      <c r="A21" s="144" t="s">
        <v>292</v>
      </c>
      <c r="B21" s="144" t="s">
        <v>293</v>
      </c>
      <c r="C21" s="147" t="s">
        <v>246</v>
      </c>
      <c r="D21" s="144" t="s">
        <v>294</v>
      </c>
      <c r="E21" s="144" t="s">
        <v>291</v>
      </c>
      <c r="F21" s="147" t="s">
        <v>249</v>
      </c>
      <c r="G21" s="145" t="s">
        <v>250</v>
      </c>
      <c r="H21" s="149" t="e">
        <f>+#REF!</f>
        <v>#REF!</v>
      </c>
    </row>
    <row r="22" spans="1:8" ht="15" x14ac:dyDescent="0.25">
      <c r="A22" s="144" t="s">
        <v>295</v>
      </c>
      <c r="B22" s="144" t="s">
        <v>293</v>
      </c>
      <c r="C22" s="147" t="s">
        <v>246</v>
      </c>
      <c r="D22" s="144" t="s">
        <v>296</v>
      </c>
      <c r="E22" s="144" t="s">
        <v>291</v>
      </c>
      <c r="F22" s="147" t="s">
        <v>249</v>
      </c>
      <c r="G22" s="145" t="s">
        <v>250</v>
      </c>
      <c r="H22" s="149" t="e">
        <f>+#REF!</f>
        <v>#REF!</v>
      </c>
    </row>
    <row r="23" spans="1:8" ht="15" x14ac:dyDescent="0.25">
      <c r="A23" s="144" t="s">
        <v>297</v>
      </c>
      <c r="B23" s="144" t="s">
        <v>293</v>
      </c>
      <c r="C23" s="147" t="s">
        <v>246</v>
      </c>
      <c r="D23" s="144" t="s">
        <v>298</v>
      </c>
      <c r="E23" s="144" t="s">
        <v>291</v>
      </c>
      <c r="F23" s="147" t="s">
        <v>249</v>
      </c>
      <c r="G23" s="145" t="s">
        <v>250</v>
      </c>
      <c r="H23" s="149" t="e">
        <f>+#REF!</f>
        <v>#REF!</v>
      </c>
    </row>
    <row r="24" spans="1:8" ht="15" x14ac:dyDescent="0.25">
      <c r="A24" s="144" t="s">
        <v>299</v>
      </c>
      <c r="B24" s="144" t="s">
        <v>293</v>
      </c>
      <c r="C24" s="147" t="s">
        <v>246</v>
      </c>
      <c r="D24" s="144" t="s">
        <v>300</v>
      </c>
      <c r="E24" s="144" t="s">
        <v>291</v>
      </c>
      <c r="F24" s="147" t="s">
        <v>249</v>
      </c>
      <c r="G24" s="145" t="s">
        <v>250</v>
      </c>
      <c r="H24" s="149" t="e">
        <f>+#REF!</f>
        <v>#REF!</v>
      </c>
    </row>
    <row r="25" spans="1:8" ht="15" x14ac:dyDescent="0.25">
      <c r="A25" s="144" t="s">
        <v>301</v>
      </c>
      <c r="B25" s="144" t="s">
        <v>293</v>
      </c>
      <c r="C25" s="147" t="s">
        <v>246</v>
      </c>
      <c r="D25" s="144" t="s">
        <v>302</v>
      </c>
      <c r="E25" s="144" t="s">
        <v>291</v>
      </c>
      <c r="F25" s="147" t="s">
        <v>249</v>
      </c>
      <c r="G25" s="145" t="s">
        <v>250</v>
      </c>
      <c r="H25" s="149" t="e">
        <f>+#REF!</f>
        <v>#REF!</v>
      </c>
    </row>
    <row r="26" spans="1:8" ht="15" x14ac:dyDescent="0.25">
      <c r="A26" s="144" t="s">
        <v>303</v>
      </c>
      <c r="B26" s="144" t="s">
        <v>245</v>
      </c>
      <c r="C26" s="147" t="s">
        <v>246</v>
      </c>
      <c r="D26" s="144" t="s">
        <v>304</v>
      </c>
      <c r="E26" s="144" t="s">
        <v>291</v>
      </c>
      <c r="F26" s="147" t="s">
        <v>249</v>
      </c>
      <c r="G26" s="145" t="s">
        <v>250</v>
      </c>
      <c r="H26" s="149" t="e">
        <f>+#REF!</f>
        <v>#REF!</v>
      </c>
    </row>
    <row r="27" spans="1:8" ht="15" x14ac:dyDescent="0.25">
      <c r="A27" s="144" t="s">
        <v>305</v>
      </c>
      <c r="B27" s="144" t="s">
        <v>245</v>
      </c>
      <c r="C27" s="147" t="s">
        <v>246</v>
      </c>
      <c r="D27" s="144" t="s">
        <v>306</v>
      </c>
      <c r="E27" s="144" t="s">
        <v>307</v>
      </c>
      <c r="F27" s="147" t="s">
        <v>249</v>
      </c>
      <c r="G27" s="145" t="s">
        <v>250</v>
      </c>
      <c r="H27" s="149" t="e">
        <f>+#REF!</f>
        <v>#REF!</v>
      </c>
    </row>
    <row r="28" spans="1:8" ht="15" x14ac:dyDescent="0.25">
      <c r="A28" s="144" t="s">
        <v>308</v>
      </c>
      <c r="B28" s="144" t="s">
        <v>245</v>
      </c>
      <c r="C28" s="147" t="s">
        <v>246</v>
      </c>
      <c r="D28" s="144" t="s">
        <v>309</v>
      </c>
      <c r="E28" s="144" t="s">
        <v>307</v>
      </c>
      <c r="F28" s="147" t="s">
        <v>249</v>
      </c>
      <c r="G28" s="145" t="s">
        <v>250</v>
      </c>
      <c r="H28" s="149" t="e">
        <f>+#REF!</f>
        <v>#REF!</v>
      </c>
    </row>
    <row r="29" spans="1:8" ht="15" x14ac:dyDescent="0.25">
      <c r="A29" s="144" t="s">
        <v>310</v>
      </c>
      <c r="B29" s="144" t="s">
        <v>311</v>
      </c>
      <c r="C29" s="147" t="s">
        <v>246</v>
      </c>
      <c r="D29" s="144" t="s">
        <v>312</v>
      </c>
      <c r="E29" s="144" t="s">
        <v>313</v>
      </c>
      <c r="F29" s="147" t="s">
        <v>249</v>
      </c>
      <c r="G29" s="145" t="s">
        <v>250</v>
      </c>
      <c r="H29" s="149" t="e">
        <f>+#REF!</f>
        <v>#REF!</v>
      </c>
    </row>
    <row r="30" spans="1:8" ht="15" x14ac:dyDescent="0.25">
      <c r="A30" s="144" t="s">
        <v>314</v>
      </c>
      <c r="B30" s="144" t="s">
        <v>311</v>
      </c>
      <c r="C30" s="147" t="s">
        <v>246</v>
      </c>
      <c r="D30" s="144" t="s">
        <v>315</v>
      </c>
      <c r="E30" s="144" t="s">
        <v>316</v>
      </c>
      <c r="F30" s="147" t="s">
        <v>249</v>
      </c>
      <c r="G30" s="145" t="s">
        <v>250</v>
      </c>
      <c r="H30" s="149" t="e">
        <f>+#REF!</f>
        <v>#REF!</v>
      </c>
    </row>
    <row r="31" spans="1:8" ht="15" x14ac:dyDescent="0.25">
      <c r="A31" s="144" t="s">
        <v>317</v>
      </c>
      <c r="B31" s="144" t="s">
        <v>311</v>
      </c>
      <c r="C31" s="147" t="s">
        <v>246</v>
      </c>
      <c r="D31" s="144" t="s">
        <v>318</v>
      </c>
      <c r="E31" s="144" t="s">
        <v>316</v>
      </c>
      <c r="F31" s="147" t="s">
        <v>249</v>
      </c>
      <c r="G31" s="145" t="s">
        <v>250</v>
      </c>
      <c r="H31" s="149" t="e">
        <f>+#REF!</f>
        <v>#REF!</v>
      </c>
    </row>
    <row r="32" spans="1:8" ht="15" x14ac:dyDescent="0.25">
      <c r="A32" s="144" t="s">
        <v>319</v>
      </c>
      <c r="B32" s="144" t="s">
        <v>311</v>
      </c>
      <c r="C32" s="147" t="s">
        <v>246</v>
      </c>
      <c r="D32" s="144" t="s">
        <v>320</v>
      </c>
      <c r="E32" s="144" t="s">
        <v>316</v>
      </c>
      <c r="F32" s="147" t="s">
        <v>249</v>
      </c>
      <c r="G32" s="145" t="s">
        <v>250</v>
      </c>
      <c r="H32" s="149" t="e">
        <f>+#REF!</f>
        <v>#REF!</v>
      </c>
    </row>
    <row r="33" spans="1:8" ht="15" x14ac:dyDescent="0.25">
      <c r="A33" s="144" t="s">
        <v>321</v>
      </c>
      <c r="B33" s="144" t="s">
        <v>311</v>
      </c>
      <c r="C33" s="147" t="s">
        <v>246</v>
      </c>
      <c r="D33" s="144" t="s">
        <v>322</v>
      </c>
      <c r="E33" s="144" t="s">
        <v>316</v>
      </c>
      <c r="F33" s="147" t="s">
        <v>249</v>
      </c>
      <c r="G33" s="145" t="s">
        <v>250</v>
      </c>
      <c r="H33" s="149" t="e">
        <f>+#REF!</f>
        <v>#REF!</v>
      </c>
    </row>
    <row r="34" spans="1:8" ht="15" x14ac:dyDescent="0.25">
      <c r="A34" s="144" t="s">
        <v>323</v>
      </c>
      <c r="B34" s="144" t="s">
        <v>311</v>
      </c>
      <c r="C34" s="147" t="s">
        <v>246</v>
      </c>
      <c r="D34" s="144" t="s">
        <v>324</v>
      </c>
      <c r="E34" s="144" t="s">
        <v>316</v>
      </c>
      <c r="F34" s="147" t="s">
        <v>249</v>
      </c>
      <c r="G34" s="145" t="s">
        <v>250</v>
      </c>
      <c r="H34" s="149" t="e">
        <f>+#REF!</f>
        <v>#REF!</v>
      </c>
    </row>
    <row r="35" spans="1:8" ht="15" x14ac:dyDescent="0.25">
      <c r="A35" s="144" t="s">
        <v>325</v>
      </c>
      <c r="B35" s="144" t="s">
        <v>311</v>
      </c>
      <c r="C35" s="147" t="s">
        <v>246</v>
      </c>
      <c r="D35" s="144" t="s">
        <v>326</v>
      </c>
      <c r="E35" s="144" t="s">
        <v>316</v>
      </c>
      <c r="F35" s="147" t="s">
        <v>249</v>
      </c>
      <c r="G35" s="145" t="s">
        <v>250</v>
      </c>
      <c r="H35" s="149" t="e">
        <f>+#REF!</f>
        <v>#REF!</v>
      </c>
    </row>
    <row r="36" spans="1:8" ht="15" x14ac:dyDescent="0.25">
      <c r="A36" s="144" t="s">
        <v>327</v>
      </c>
      <c r="B36" s="144" t="s">
        <v>311</v>
      </c>
      <c r="C36" s="147" t="s">
        <v>246</v>
      </c>
      <c r="D36" s="144" t="s">
        <v>328</v>
      </c>
      <c r="E36" s="144" t="s">
        <v>316</v>
      </c>
      <c r="F36" s="147" t="s">
        <v>249</v>
      </c>
      <c r="G36" s="145" t="s">
        <v>250</v>
      </c>
      <c r="H36" s="149" t="e">
        <f>+#REF!</f>
        <v>#REF!</v>
      </c>
    </row>
    <row r="37" spans="1:8" ht="15" x14ac:dyDescent="0.25">
      <c r="A37" s="144" t="s">
        <v>329</v>
      </c>
      <c r="B37" s="144" t="s">
        <v>311</v>
      </c>
      <c r="C37" s="147" t="s">
        <v>246</v>
      </c>
      <c r="D37" s="144" t="s">
        <v>330</v>
      </c>
      <c r="E37" s="144" t="s">
        <v>316</v>
      </c>
      <c r="F37" s="147" t="s">
        <v>249</v>
      </c>
      <c r="G37" s="145" t="s">
        <v>250</v>
      </c>
      <c r="H37" s="149" t="e">
        <f>+#REF!</f>
        <v>#REF!</v>
      </c>
    </row>
    <row r="38" spans="1:8" ht="15" x14ac:dyDescent="0.25">
      <c r="A38" s="144" t="s">
        <v>331</v>
      </c>
      <c r="B38" s="144" t="s">
        <v>311</v>
      </c>
      <c r="C38" s="147" t="s">
        <v>246</v>
      </c>
      <c r="D38" s="144" t="s">
        <v>332</v>
      </c>
      <c r="E38" s="144" t="s">
        <v>316</v>
      </c>
      <c r="F38" s="147" t="s">
        <v>249</v>
      </c>
      <c r="G38" s="145" t="s">
        <v>250</v>
      </c>
      <c r="H38" s="149" t="e">
        <f>+#REF!</f>
        <v>#REF!</v>
      </c>
    </row>
    <row r="39" spans="1:8" ht="15" x14ac:dyDescent="0.25">
      <c r="A39" s="144" t="s">
        <v>333</v>
      </c>
      <c r="B39" s="144" t="s">
        <v>311</v>
      </c>
      <c r="C39" s="147" t="s">
        <v>246</v>
      </c>
      <c r="D39" s="144" t="s">
        <v>334</v>
      </c>
      <c r="E39" s="144" t="s">
        <v>316</v>
      </c>
      <c r="F39" s="147" t="s">
        <v>249</v>
      </c>
      <c r="G39" s="145" t="s">
        <v>250</v>
      </c>
      <c r="H39" s="149" t="e">
        <f>+#REF!</f>
        <v>#REF!</v>
      </c>
    </row>
    <row r="40" spans="1:8" ht="15" x14ac:dyDescent="0.25">
      <c r="A40" s="144" t="s">
        <v>335</v>
      </c>
      <c r="B40" s="144" t="s">
        <v>311</v>
      </c>
      <c r="C40" s="147" t="s">
        <v>246</v>
      </c>
      <c r="D40" s="144" t="s">
        <v>336</v>
      </c>
      <c r="E40" s="144" t="s">
        <v>316</v>
      </c>
      <c r="F40" s="147" t="s">
        <v>249</v>
      </c>
      <c r="G40" s="145" t="s">
        <v>250</v>
      </c>
      <c r="H40" s="149" t="e">
        <f>+#REF!</f>
        <v>#REF!</v>
      </c>
    </row>
    <row r="41" spans="1:8" ht="15" x14ac:dyDescent="0.25">
      <c r="A41" s="144" t="s">
        <v>337</v>
      </c>
      <c r="B41" s="144" t="s">
        <v>311</v>
      </c>
      <c r="C41" s="147" t="s">
        <v>246</v>
      </c>
      <c r="D41" s="144" t="s">
        <v>338</v>
      </c>
      <c r="E41" s="144" t="s">
        <v>316</v>
      </c>
      <c r="F41" s="147" t="s">
        <v>249</v>
      </c>
      <c r="G41" s="145" t="s">
        <v>250</v>
      </c>
      <c r="H41" s="149" t="e">
        <f>+#REF!</f>
        <v>#REF!</v>
      </c>
    </row>
    <row r="42" spans="1:8" ht="15" x14ac:dyDescent="0.25">
      <c r="A42" s="144" t="s">
        <v>339</v>
      </c>
      <c r="B42" s="144" t="s">
        <v>252</v>
      </c>
      <c r="C42" s="147" t="s">
        <v>246</v>
      </c>
      <c r="D42" s="144" t="s">
        <v>340</v>
      </c>
      <c r="E42" s="144" t="s">
        <v>341</v>
      </c>
      <c r="F42" s="147" t="s">
        <v>249</v>
      </c>
      <c r="G42" s="145" t="s">
        <v>250</v>
      </c>
      <c r="H42" s="149" t="e">
        <f>+#REF!</f>
        <v>#REF!</v>
      </c>
    </row>
    <row r="43" spans="1:8" ht="15" x14ac:dyDescent="0.25">
      <c r="A43" s="144" t="s">
        <v>342</v>
      </c>
      <c r="B43" s="144" t="s">
        <v>252</v>
      </c>
      <c r="C43" s="147" t="s">
        <v>246</v>
      </c>
      <c r="D43" s="144" t="s">
        <v>343</v>
      </c>
      <c r="E43" s="144" t="s">
        <v>341</v>
      </c>
      <c r="F43" s="147" t="s">
        <v>249</v>
      </c>
      <c r="G43" s="145" t="s">
        <v>250</v>
      </c>
      <c r="H43" s="149" t="e">
        <f>+#REF!</f>
        <v>#REF!</v>
      </c>
    </row>
    <row r="44" spans="1:8" ht="15" x14ac:dyDescent="0.25">
      <c r="A44" s="144" t="s">
        <v>344</v>
      </c>
      <c r="B44" s="144" t="s">
        <v>252</v>
      </c>
      <c r="C44" s="147" t="s">
        <v>246</v>
      </c>
      <c r="D44" s="144" t="s">
        <v>345</v>
      </c>
      <c r="E44" s="144" t="s">
        <v>341</v>
      </c>
      <c r="F44" s="147" t="s">
        <v>249</v>
      </c>
      <c r="G44" s="145" t="s">
        <v>250</v>
      </c>
      <c r="H44" s="149" t="e">
        <f>+#REF!</f>
        <v>#REF!</v>
      </c>
    </row>
    <row r="45" spans="1:8" ht="15" x14ac:dyDescent="0.25">
      <c r="A45" s="144" t="s">
        <v>346</v>
      </c>
      <c r="B45" s="144" t="s">
        <v>311</v>
      </c>
      <c r="C45" s="147" t="s">
        <v>246</v>
      </c>
      <c r="D45" s="144" t="s">
        <v>347</v>
      </c>
      <c r="E45" s="144" t="s">
        <v>341</v>
      </c>
      <c r="F45" s="147" t="s">
        <v>249</v>
      </c>
      <c r="G45" s="145" t="s">
        <v>250</v>
      </c>
      <c r="H45" s="149" t="e">
        <f>+#REF!</f>
        <v>#REF!</v>
      </c>
    </row>
    <row r="46" spans="1:8" ht="15" x14ac:dyDescent="0.25">
      <c r="A46" s="144" t="s">
        <v>348</v>
      </c>
      <c r="B46" s="144" t="s">
        <v>252</v>
      </c>
      <c r="C46" s="147" t="s">
        <v>246</v>
      </c>
      <c r="D46" s="144" t="s">
        <v>349</v>
      </c>
      <c r="E46" s="144" t="s">
        <v>341</v>
      </c>
      <c r="F46" s="147" t="s">
        <v>249</v>
      </c>
      <c r="G46" s="145" t="s">
        <v>250</v>
      </c>
      <c r="H46" s="149" t="e">
        <f>+#REF!</f>
        <v>#REF!</v>
      </c>
    </row>
    <row r="47" spans="1:8" ht="15" x14ac:dyDescent="0.25">
      <c r="A47" s="144" t="s">
        <v>350</v>
      </c>
      <c r="B47" s="144" t="s">
        <v>252</v>
      </c>
      <c r="C47" s="147" t="s">
        <v>246</v>
      </c>
      <c r="D47" s="144" t="s">
        <v>351</v>
      </c>
      <c r="E47" s="144" t="s">
        <v>341</v>
      </c>
      <c r="F47" s="147" t="s">
        <v>249</v>
      </c>
      <c r="G47" s="145" t="s">
        <v>250</v>
      </c>
      <c r="H47" s="149" t="e">
        <f>+#REF!</f>
        <v>#REF!</v>
      </c>
    </row>
    <row r="48" spans="1:8" ht="15" x14ac:dyDescent="0.25">
      <c r="A48" s="144" t="s">
        <v>352</v>
      </c>
      <c r="B48" s="144" t="s">
        <v>252</v>
      </c>
      <c r="C48" s="147" t="s">
        <v>246</v>
      </c>
      <c r="D48" s="144" t="s">
        <v>353</v>
      </c>
      <c r="E48" s="144" t="s">
        <v>341</v>
      </c>
      <c r="F48" s="147" t="s">
        <v>249</v>
      </c>
      <c r="G48" s="145" t="s">
        <v>250</v>
      </c>
      <c r="H48" s="149" t="e">
        <f>+#REF!</f>
        <v>#REF!</v>
      </c>
    </row>
    <row r="49" spans="1:8" ht="15" x14ac:dyDescent="0.25">
      <c r="A49" s="144" t="s">
        <v>354</v>
      </c>
      <c r="B49" s="144" t="s">
        <v>252</v>
      </c>
      <c r="C49" s="147" t="s">
        <v>246</v>
      </c>
      <c r="D49" s="144" t="s">
        <v>355</v>
      </c>
      <c r="E49" s="144" t="s">
        <v>341</v>
      </c>
      <c r="F49" s="147" t="s">
        <v>249</v>
      </c>
      <c r="G49" s="145" t="s">
        <v>250</v>
      </c>
      <c r="H49" s="149" t="e">
        <f>+#REF!</f>
        <v>#REF!</v>
      </c>
    </row>
    <row r="50" spans="1:8" ht="15" x14ac:dyDescent="0.25">
      <c r="A50" s="144" t="s">
        <v>356</v>
      </c>
      <c r="B50" s="144" t="s">
        <v>252</v>
      </c>
      <c r="C50" s="147" t="s">
        <v>246</v>
      </c>
      <c r="D50" s="144" t="s">
        <v>357</v>
      </c>
      <c r="E50" s="144" t="s">
        <v>341</v>
      </c>
      <c r="F50" s="147" t="s">
        <v>249</v>
      </c>
      <c r="G50" s="145" t="s">
        <v>250</v>
      </c>
      <c r="H50" s="149" t="e">
        <f>+#REF!</f>
        <v>#REF!</v>
      </c>
    </row>
    <row r="51" spans="1:8" ht="15" x14ac:dyDescent="0.25">
      <c r="A51" s="144" t="s">
        <v>358</v>
      </c>
      <c r="B51" s="144" t="s">
        <v>311</v>
      </c>
      <c r="C51" s="147" t="s">
        <v>246</v>
      </c>
      <c r="D51" s="144" t="s">
        <v>359</v>
      </c>
      <c r="E51" s="144" t="s">
        <v>341</v>
      </c>
      <c r="F51" s="147" t="s">
        <v>249</v>
      </c>
      <c r="G51" s="145" t="s">
        <v>250</v>
      </c>
      <c r="H51" s="149" t="e">
        <f>+#REF!</f>
        <v>#REF!</v>
      </c>
    </row>
    <row r="52" spans="1:8" ht="15" x14ac:dyDescent="0.25">
      <c r="A52" s="144" t="s">
        <v>360</v>
      </c>
      <c r="B52" s="144" t="s">
        <v>252</v>
      </c>
      <c r="C52" s="147" t="s">
        <v>246</v>
      </c>
      <c r="D52" s="144" t="s">
        <v>361</v>
      </c>
      <c r="E52" s="144" t="s">
        <v>341</v>
      </c>
      <c r="F52" s="147" t="s">
        <v>249</v>
      </c>
      <c r="G52" s="145" t="s">
        <v>250</v>
      </c>
      <c r="H52" s="149" t="e">
        <f>+#REF!</f>
        <v>#REF!</v>
      </c>
    </row>
    <row r="53" spans="1:8" ht="15" x14ac:dyDescent="0.25">
      <c r="A53" s="144" t="s">
        <v>362</v>
      </c>
      <c r="B53" s="144" t="s">
        <v>252</v>
      </c>
      <c r="C53" s="147" t="s">
        <v>246</v>
      </c>
      <c r="D53" s="144" t="s">
        <v>363</v>
      </c>
      <c r="E53" s="144" t="s">
        <v>341</v>
      </c>
      <c r="F53" s="147" t="s">
        <v>249</v>
      </c>
      <c r="G53" s="145" t="s">
        <v>250</v>
      </c>
      <c r="H53" s="149" t="e">
        <f>+#REF!</f>
        <v>#REF!</v>
      </c>
    </row>
    <row r="54" spans="1:8" ht="15" x14ac:dyDescent="0.25">
      <c r="A54" s="144" t="s">
        <v>364</v>
      </c>
      <c r="B54" s="144" t="s">
        <v>252</v>
      </c>
      <c r="C54" s="147" t="s">
        <v>246</v>
      </c>
      <c r="D54" s="144" t="s">
        <v>365</v>
      </c>
      <c r="E54" s="144" t="s">
        <v>341</v>
      </c>
      <c r="F54" s="147" t="s">
        <v>249</v>
      </c>
      <c r="G54" s="145" t="s">
        <v>250</v>
      </c>
      <c r="H54" s="149" t="e">
        <f>+#REF!</f>
        <v>#REF!</v>
      </c>
    </row>
    <row r="55" spans="1:8" ht="15" x14ac:dyDescent="0.25">
      <c r="A55" s="144" t="s">
        <v>366</v>
      </c>
      <c r="B55" s="144" t="s">
        <v>252</v>
      </c>
      <c r="C55" s="147" t="s">
        <v>246</v>
      </c>
      <c r="D55" s="144" t="s">
        <v>367</v>
      </c>
      <c r="E55" s="144" t="s">
        <v>341</v>
      </c>
      <c r="F55" s="147" t="s">
        <v>249</v>
      </c>
      <c r="G55" s="145" t="s">
        <v>250</v>
      </c>
      <c r="H55" s="149" t="e">
        <f>+#REF!</f>
        <v>#REF!</v>
      </c>
    </row>
    <row r="56" spans="1:8" ht="15" x14ac:dyDescent="0.25">
      <c r="A56" s="144" t="s">
        <v>368</v>
      </c>
      <c r="B56" s="144" t="s">
        <v>252</v>
      </c>
      <c r="C56" s="147" t="s">
        <v>246</v>
      </c>
      <c r="D56" s="144" t="s">
        <v>369</v>
      </c>
      <c r="E56" s="144" t="s">
        <v>370</v>
      </c>
      <c r="F56" s="147" t="s">
        <v>249</v>
      </c>
      <c r="G56" s="145" t="s">
        <v>250</v>
      </c>
      <c r="H56" s="149" t="e">
        <f>+#REF!</f>
        <v>#REF!</v>
      </c>
    </row>
    <row r="57" spans="1:8" ht="15" x14ac:dyDescent="0.25">
      <c r="A57" s="144" t="s">
        <v>371</v>
      </c>
      <c r="B57" s="144" t="s">
        <v>372</v>
      </c>
      <c r="C57" s="147" t="s">
        <v>246</v>
      </c>
      <c r="D57" s="144" t="s">
        <v>373</v>
      </c>
      <c r="E57" s="144" t="s">
        <v>374</v>
      </c>
      <c r="F57" s="147" t="s">
        <v>249</v>
      </c>
      <c r="G57" s="145" t="s">
        <v>250</v>
      </c>
      <c r="H57" s="149" t="e">
        <f>+#REF!</f>
        <v>#REF!</v>
      </c>
    </row>
    <row r="58" spans="1:8" ht="15" x14ac:dyDescent="0.25">
      <c r="A58" s="144" t="s">
        <v>375</v>
      </c>
      <c r="B58" s="144" t="s">
        <v>252</v>
      </c>
      <c r="C58" s="147" t="s">
        <v>246</v>
      </c>
      <c r="D58" s="144" t="s">
        <v>376</v>
      </c>
      <c r="E58" s="144" t="s">
        <v>374</v>
      </c>
      <c r="F58" s="147" t="s">
        <v>249</v>
      </c>
      <c r="G58" s="145" t="s">
        <v>250</v>
      </c>
      <c r="H58" s="149" t="e">
        <f>+#REF!</f>
        <v>#REF!</v>
      </c>
    </row>
    <row r="59" spans="1:8" ht="15" x14ac:dyDescent="0.25">
      <c r="A59" s="144" t="s">
        <v>377</v>
      </c>
      <c r="B59" s="144" t="s">
        <v>252</v>
      </c>
      <c r="C59" s="147" t="s">
        <v>246</v>
      </c>
      <c r="D59" s="144" t="s">
        <v>378</v>
      </c>
      <c r="E59" s="144" t="s">
        <v>374</v>
      </c>
      <c r="F59" s="147" t="s">
        <v>249</v>
      </c>
      <c r="G59" s="145" t="s">
        <v>250</v>
      </c>
      <c r="H59" s="149" t="e">
        <f>+#REF!</f>
        <v>#REF!</v>
      </c>
    </row>
    <row r="60" spans="1:8" ht="15" x14ac:dyDescent="0.25">
      <c r="A60" s="144" t="s">
        <v>379</v>
      </c>
      <c r="B60" s="144" t="s">
        <v>252</v>
      </c>
      <c r="C60" s="147" t="s">
        <v>246</v>
      </c>
      <c r="D60" s="144" t="s">
        <v>380</v>
      </c>
      <c r="E60" s="144" t="s">
        <v>374</v>
      </c>
      <c r="F60" s="147" t="s">
        <v>249</v>
      </c>
      <c r="G60" s="145" t="s">
        <v>250</v>
      </c>
      <c r="H60" s="149" t="e">
        <f>+#REF!</f>
        <v>#REF!</v>
      </c>
    </row>
    <row r="61" spans="1:8" ht="15" x14ac:dyDescent="0.25">
      <c r="A61" s="144" t="s">
        <v>381</v>
      </c>
      <c r="B61" s="144" t="s">
        <v>252</v>
      </c>
      <c r="C61" s="147" t="s">
        <v>246</v>
      </c>
      <c r="D61" s="144" t="s">
        <v>382</v>
      </c>
      <c r="E61" s="144" t="s">
        <v>374</v>
      </c>
      <c r="F61" s="147" t="s">
        <v>249</v>
      </c>
      <c r="G61" s="145" t="s">
        <v>250</v>
      </c>
      <c r="H61" s="149" t="e">
        <f>+#REF!</f>
        <v>#REF!</v>
      </c>
    </row>
    <row r="62" spans="1:8" ht="15" x14ac:dyDescent="0.25">
      <c r="A62" s="144" t="s">
        <v>383</v>
      </c>
      <c r="B62" s="144" t="s">
        <v>252</v>
      </c>
      <c r="C62" s="147" t="s">
        <v>246</v>
      </c>
      <c r="D62" s="144" t="s">
        <v>384</v>
      </c>
      <c r="E62" s="144" t="s">
        <v>199</v>
      </c>
      <c r="F62" s="147" t="s">
        <v>249</v>
      </c>
      <c r="G62" s="145" t="s">
        <v>250</v>
      </c>
      <c r="H62" s="149" t="e">
        <f>+#REF!</f>
        <v>#REF!</v>
      </c>
    </row>
    <row r="63" spans="1:8" ht="15" x14ac:dyDescent="0.25">
      <c r="A63" s="144" t="s">
        <v>385</v>
      </c>
      <c r="B63" s="144" t="s">
        <v>252</v>
      </c>
      <c r="C63" s="147" t="s">
        <v>246</v>
      </c>
      <c r="D63" s="144" t="s">
        <v>386</v>
      </c>
      <c r="E63" s="144" t="s">
        <v>199</v>
      </c>
      <c r="F63" s="147" t="s">
        <v>249</v>
      </c>
      <c r="G63" s="145" t="s">
        <v>250</v>
      </c>
      <c r="H63" s="149" t="e">
        <f>+#REF!</f>
        <v>#REF!</v>
      </c>
    </row>
    <row r="64" spans="1:8" ht="15" x14ac:dyDescent="0.25">
      <c r="A64" s="144" t="s">
        <v>387</v>
      </c>
      <c r="B64" s="144" t="s">
        <v>252</v>
      </c>
      <c r="C64" s="147" t="s">
        <v>246</v>
      </c>
      <c r="D64" s="144" t="s">
        <v>388</v>
      </c>
      <c r="E64" s="144" t="s">
        <v>199</v>
      </c>
      <c r="F64" s="147" t="s">
        <v>249</v>
      </c>
      <c r="G64" s="145" t="s">
        <v>250</v>
      </c>
      <c r="H64" s="149" t="e">
        <f>+#REF!</f>
        <v>#REF!</v>
      </c>
    </row>
    <row r="65" spans="1:8" ht="15" x14ac:dyDescent="0.25">
      <c r="A65" s="144" t="s">
        <v>389</v>
      </c>
      <c r="B65" s="144" t="s">
        <v>252</v>
      </c>
      <c r="C65" s="147" t="s">
        <v>246</v>
      </c>
      <c r="D65" s="144" t="s">
        <v>390</v>
      </c>
      <c r="E65" s="144" t="s">
        <v>199</v>
      </c>
      <c r="F65" s="147" t="s">
        <v>249</v>
      </c>
      <c r="G65" s="145" t="s">
        <v>250</v>
      </c>
      <c r="H65" s="149" t="e">
        <f>+#REF!</f>
        <v>#REF!</v>
      </c>
    </row>
    <row r="66" spans="1:8" ht="15" x14ac:dyDescent="0.25">
      <c r="A66" s="144" t="s">
        <v>391</v>
      </c>
      <c r="B66" s="144" t="s">
        <v>252</v>
      </c>
      <c r="C66" s="147" t="s">
        <v>246</v>
      </c>
      <c r="D66" s="144" t="s">
        <v>392</v>
      </c>
      <c r="E66" s="144" t="s">
        <v>199</v>
      </c>
      <c r="F66" s="147" t="s">
        <v>249</v>
      </c>
      <c r="G66" s="145" t="s">
        <v>250</v>
      </c>
      <c r="H66" s="149" t="e">
        <f>+#REF!</f>
        <v>#REF!</v>
      </c>
    </row>
    <row r="67" spans="1:8" ht="15" x14ac:dyDescent="0.25">
      <c r="A67" s="144" t="s">
        <v>393</v>
      </c>
      <c r="B67" s="144" t="s">
        <v>252</v>
      </c>
      <c r="C67" s="147" t="s">
        <v>246</v>
      </c>
      <c r="D67" s="144" t="s">
        <v>394</v>
      </c>
      <c r="E67" s="144" t="s">
        <v>199</v>
      </c>
      <c r="F67" s="147" t="s">
        <v>249</v>
      </c>
      <c r="G67" s="145" t="s">
        <v>250</v>
      </c>
      <c r="H67" s="149" t="e">
        <f>+#REF!</f>
        <v>#REF!</v>
      </c>
    </row>
    <row r="68" spans="1:8" ht="15" x14ac:dyDescent="0.25">
      <c r="A68" s="144" t="s">
        <v>395</v>
      </c>
      <c r="B68" s="144" t="s">
        <v>252</v>
      </c>
      <c r="C68" s="147" t="s">
        <v>246</v>
      </c>
      <c r="D68" s="144" t="s">
        <v>396</v>
      </c>
      <c r="E68" s="144" t="s">
        <v>199</v>
      </c>
      <c r="F68" s="147" t="s">
        <v>249</v>
      </c>
      <c r="G68" s="145" t="s">
        <v>250</v>
      </c>
      <c r="H68" s="149" t="e">
        <f>+#REF!</f>
        <v>#REF!</v>
      </c>
    </row>
    <row r="69" spans="1:8" ht="15" x14ac:dyDescent="0.25">
      <c r="A69" s="144" t="s">
        <v>397</v>
      </c>
      <c r="B69" s="144" t="s">
        <v>252</v>
      </c>
      <c r="C69" s="147" t="s">
        <v>246</v>
      </c>
      <c r="D69" s="144" t="s">
        <v>398</v>
      </c>
      <c r="E69" s="144" t="s">
        <v>199</v>
      </c>
      <c r="F69" s="147" t="s">
        <v>249</v>
      </c>
      <c r="G69" s="145" t="s">
        <v>250</v>
      </c>
      <c r="H69" s="149" t="e">
        <f>+#REF!</f>
        <v>#REF!</v>
      </c>
    </row>
    <row r="70" spans="1:8" ht="15" x14ac:dyDescent="0.25">
      <c r="A70" s="144" t="s">
        <v>399</v>
      </c>
      <c r="B70" s="144" t="s">
        <v>252</v>
      </c>
      <c r="C70" s="147" t="s">
        <v>246</v>
      </c>
      <c r="D70" s="144" t="s">
        <v>400</v>
      </c>
      <c r="E70" s="144" t="s">
        <v>199</v>
      </c>
      <c r="F70" s="147" t="s">
        <v>249</v>
      </c>
      <c r="G70" s="145" t="s">
        <v>250</v>
      </c>
      <c r="H70" s="149" t="e">
        <f>+#REF!</f>
        <v>#REF!</v>
      </c>
    </row>
    <row r="71" spans="1:8" ht="15" x14ac:dyDescent="0.25">
      <c r="A71" s="144" t="s">
        <v>401</v>
      </c>
      <c r="B71" s="144" t="s">
        <v>252</v>
      </c>
      <c r="C71" s="147" t="s">
        <v>246</v>
      </c>
      <c r="D71" s="144" t="s">
        <v>402</v>
      </c>
      <c r="E71" s="144" t="s">
        <v>199</v>
      </c>
      <c r="F71" s="147" t="s">
        <v>249</v>
      </c>
      <c r="G71" s="145" t="s">
        <v>250</v>
      </c>
      <c r="H71" s="149" t="e">
        <f>+#REF!</f>
        <v>#REF!</v>
      </c>
    </row>
    <row r="72" spans="1:8" ht="15" x14ac:dyDescent="0.25">
      <c r="A72" s="144" t="s">
        <v>403</v>
      </c>
      <c r="B72" s="144" t="s">
        <v>252</v>
      </c>
      <c r="C72" s="147" t="s">
        <v>246</v>
      </c>
      <c r="D72" s="144" t="s">
        <v>404</v>
      </c>
      <c r="E72" s="144" t="s">
        <v>199</v>
      </c>
      <c r="F72" s="147" t="s">
        <v>249</v>
      </c>
      <c r="G72" s="145" t="s">
        <v>250</v>
      </c>
      <c r="H72" s="149" t="e">
        <f>+#REF!</f>
        <v>#REF!</v>
      </c>
    </row>
    <row r="73" spans="1:8" ht="15" x14ac:dyDescent="0.25">
      <c r="A73" s="144" t="s">
        <v>405</v>
      </c>
      <c r="B73" s="144" t="s">
        <v>252</v>
      </c>
      <c r="C73" s="147" t="s">
        <v>246</v>
      </c>
      <c r="D73" s="144" t="s">
        <v>406</v>
      </c>
      <c r="E73" s="144" t="s">
        <v>199</v>
      </c>
      <c r="F73" s="147" t="s">
        <v>249</v>
      </c>
      <c r="G73" s="145" t="s">
        <v>250</v>
      </c>
      <c r="H73" s="149" t="e">
        <f>+#REF!</f>
        <v>#REF!</v>
      </c>
    </row>
    <row r="74" spans="1:8" ht="15" x14ac:dyDescent="0.25">
      <c r="A74" s="144" t="s">
        <v>407</v>
      </c>
      <c r="B74" s="144" t="s">
        <v>252</v>
      </c>
      <c r="C74" s="147" t="s">
        <v>246</v>
      </c>
      <c r="D74" s="144" t="s">
        <v>408</v>
      </c>
      <c r="E74" s="144" t="s">
        <v>199</v>
      </c>
      <c r="F74" s="147" t="s">
        <v>249</v>
      </c>
      <c r="G74" s="145" t="s">
        <v>250</v>
      </c>
      <c r="H74" s="149" t="e">
        <f>+#REF!</f>
        <v>#REF!</v>
      </c>
    </row>
    <row r="75" spans="1:8" ht="15" x14ac:dyDescent="0.25">
      <c r="A75" s="144" t="s">
        <v>409</v>
      </c>
      <c r="B75" s="144" t="s">
        <v>252</v>
      </c>
      <c r="C75" s="147" t="s">
        <v>246</v>
      </c>
      <c r="D75" s="144" t="s">
        <v>410</v>
      </c>
      <c r="E75" s="144" t="s">
        <v>199</v>
      </c>
      <c r="F75" s="147" t="s">
        <v>249</v>
      </c>
      <c r="G75" s="145" t="s">
        <v>250</v>
      </c>
      <c r="H75" s="149" t="e">
        <f>+#REF!</f>
        <v>#REF!</v>
      </c>
    </row>
    <row r="76" spans="1:8" ht="15" x14ac:dyDescent="0.25">
      <c r="A76" s="144" t="s">
        <v>411</v>
      </c>
      <c r="B76" s="144" t="s">
        <v>252</v>
      </c>
      <c r="C76" s="147" t="s">
        <v>246</v>
      </c>
      <c r="D76" s="144" t="s">
        <v>412</v>
      </c>
      <c r="E76" s="144" t="s">
        <v>199</v>
      </c>
      <c r="F76" s="147" t="s">
        <v>249</v>
      </c>
      <c r="G76" s="145" t="s">
        <v>250</v>
      </c>
      <c r="H76" s="149" t="e">
        <f>+#REF!</f>
        <v>#REF!</v>
      </c>
    </row>
    <row r="77" spans="1:8" ht="15" x14ac:dyDescent="0.25">
      <c r="A77" s="144" t="s">
        <v>413</v>
      </c>
      <c r="B77" s="144" t="s">
        <v>252</v>
      </c>
      <c r="C77" s="147" t="s">
        <v>246</v>
      </c>
      <c r="D77" s="144" t="s">
        <v>414</v>
      </c>
      <c r="E77" s="144" t="s">
        <v>199</v>
      </c>
      <c r="F77" s="147" t="s">
        <v>249</v>
      </c>
      <c r="G77" s="145" t="s">
        <v>250</v>
      </c>
      <c r="H77" s="149" t="e">
        <f>+#REF!</f>
        <v>#REF!</v>
      </c>
    </row>
    <row r="78" spans="1:8" ht="15" x14ac:dyDescent="0.25">
      <c r="A78" s="144" t="s">
        <v>415</v>
      </c>
      <c r="B78" s="144" t="s">
        <v>252</v>
      </c>
      <c r="C78" s="147" t="s">
        <v>246</v>
      </c>
      <c r="D78" s="144" t="s">
        <v>416</v>
      </c>
      <c r="E78" s="144" t="s">
        <v>199</v>
      </c>
      <c r="F78" s="147" t="s">
        <v>249</v>
      </c>
      <c r="G78" s="145" t="s">
        <v>250</v>
      </c>
      <c r="H78" s="149" t="e">
        <f>+#REF!</f>
        <v>#REF!</v>
      </c>
    </row>
    <row r="79" spans="1:8" ht="15" x14ac:dyDescent="0.25">
      <c r="A79" s="144" t="s">
        <v>417</v>
      </c>
      <c r="B79" s="144" t="s">
        <v>252</v>
      </c>
      <c r="C79" s="147" t="s">
        <v>246</v>
      </c>
      <c r="D79" s="144" t="s">
        <v>418</v>
      </c>
      <c r="E79" s="144" t="s">
        <v>199</v>
      </c>
      <c r="F79" s="147" t="s">
        <v>249</v>
      </c>
      <c r="G79" s="145" t="s">
        <v>250</v>
      </c>
      <c r="H79" s="149" t="e">
        <f>+#REF!</f>
        <v>#REF!</v>
      </c>
    </row>
    <row r="80" spans="1:8" ht="15" x14ac:dyDescent="0.25">
      <c r="A80" s="144" t="s">
        <v>419</v>
      </c>
      <c r="B80" s="144" t="s">
        <v>252</v>
      </c>
      <c r="C80" s="147" t="s">
        <v>246</v>
      </c>
      <c r="D80" s="144" t="s">
        <v>420</v>
      </c>
      <c r="E80" s="144" t="s">
        <v>199</v>
      </c>
      <c r="F80" s="147" t="s">
        <v>249</v>
      </c>
      <c r="G80" s="145" t="s">
        <v>250</v>
      </c>
      <c r="H80" s="149" t="e">
        <f>+#REF!</f>
        <v>#REF!</v>
      </c>
    </row>
    <row r="81" spans="1:8" ht="15" x14ac:dyDescent="0.25">
      <c r="A81" s="144" t="s">
        <v>421</v>
      </c>
      <c r="B81" s="144" t="s">
        <v>252</v>
      </c>
      <c r="C81" s="147" t="s">
        <v>246</v>
      </c>
      <c r="D81" s="144" t="s">
        <v>422</v>
      </c>
      <c r="E81" s="144" t="s">
        <v>199</v>
      </c>
      <c r="F81" s="147" t="s">
        <v>249</v>
      </c>
      <c r="G81" s="145" t="s">
        <v>250</v>
      </c>
      <c r="H81" s="149" t="e">
        <f>+#REF!</f>
        <v>#REF!</v>
      </c>
    </row>
    <row r="82" spans="1:8" ht="15" x14ac:dyDescent="0.25">
      <c r="A82" s="144" t="s">
        <v>423</v>
      </c>
      <c r="B82" s="144" t="s">
        <v>252</v>
      </c>
      <c r="C82" s="147" t="s">
        <v>246</v>
      </c>
      <c r="D82" s="144" t="s">
        <v>424</v>
      </c>
      <c r="E82" s="144" t="s">
        <v>199</v>
      </c>
      <c r="F82" s="147" t="s">
        <v>249</v>
      </c>
      <c r="G82" s="145" t="s">
        <v>250</v>
      </c>
      <c r="H82" s="149" t="e">
        <f>+#REF!</f>
        <v>#REF!</v>
      </c>
    </row>
    <row r="83" spans="1:8" ht="15" x14ac:dyDescent="0.25">
      <c r="A83" s="144" t="s">
        <v>425</v>
      </c>
      <c r="B83" s="144" t="s">
        <v>252</v>
      </c>
      <c r="C83" s="147" t="s">
        <v>246</v>
      </c>
      <c r="D83" s="144" t="s">
        <v>426</v>
      </c>
      <c r="E83" s="144" t="s">
        <v>199</v>
      </c>
      <c r="F83" s="147" t="s">
        <v>249</v>
      </c>
      <c r="G83" s="145" t="s">
        <v>250</v>
      </c>
      <c r="H83" s="149" t="e">
        <f>+#REF!</f>
        <v>#REF!</v>
      </c>
    </row>
    <row r="84" spans="1:8" ht="15" x14ac:dyDescent="0.25">
      <c r="A84" s="144" t="s">
        <v>427</v>
      </c>
      <c r="B84" s="144" t="s">
        <v>252</v>
      </c>
      <c r="C84" s="147" t="s">
        <v>246</v>
      </c>
      <c r="D84" s="144" t="s">
        <v>428</v>
      </c>
      <c r="E84" s="144" t="s">
        <v>429</v>
      </c>
      <c r="F84" s="147" t="s">
        <v>249</v>
      </c>
      <c r="G84" s="145" t="s">
        <v>250</v>
      </c>
      <c r="H84" s="149" t="e">
        <f>+#REF!</f>
        <v>#REF!</v>
      </c>
    </row>
    <row r="85" spans="1:8" ht="15" x14ac:dyDescent="0.25">
      <c r="A85" s="144" t="s">
        <v>430</v>
      </c>
      <c r="B85" s="144" t="s">
        <v>252</v>
      </c>
      <c r="C85" s="147" t="s">
        <v>246</v>
      </c>
      <c r="D85" s="144" t="s">
        <v>431</v>
      </c>
      <c r="E85" s="144" t="s">
        <v>429</v>
      </c>
      <c r="F85" s="147" t="s">
        <v>249</v>
      </c>
      <c r="G85" s="145" t="s">
        <v>250</v>
      </c>
      <c r="H85" s="149" t="e">
        <f>+#REF!</f>
        <v>#REF!</v>
      </c>
    </row>
    <row r="86" spans="1:8" ht="15" x14ac:dyDescent="0.25">
      <c r="A86" s="144" t="s">
        <v>432</v>
      </c>
      <c r="B86" s="144" t="s">
        <v>252</v>
      </c>
      <c r="C86" s="147" t="s">
        <v>246</v>
      </c>
      <c r="D86" s="144" t="s">
        <v>433</v>
      </c>
      <c r="E86" s="144" t="s">
        <v>434</v>
      </c>
      <c r="F86" s="147" t="s">
        <v>249</v>
      </c>
      <c r="G86" s="145" t="s">
        <v>250</v>
      </c>
      <c r="H86" s="149" t="e">
        <f>+#REF!</f>
        <v>#REF!</v>
      </c>
    </row>
    <row r="87" spans="1:8" ht="15" x14ac:dyDescent="0.25">
      <c r="A87" s="144" t="s">
        <v>435</v>
      </c>
      <c r="B87" s="144" t="s">
        <v>252</v>
      </c>
      <c r="C87" s="147" t="s">
        <v>246</v>
      </c>
      <c r="D87" s="144" t="s">
        <v>436</v>
      </c>
      <c r="E87" s="144" t="s">
        <v>434</v>
      </c>
      <c r="F87" s="147" t="s">
        <v>249</v>
      </c>
      <c r="G87" s="145" t="s">
        <v>250</v>
      </c>
      <c r="H87" s="149" t="e">
        <f>+#REF!</f>
        <v>#REF!</v>
      </c>
    </row>
    <row r="88" spans="1:8" ht="15" x14ac:dyDescent="0.25">
      <c r="A88" s="144" t="s">
        <v>437</v>
      </c>
      <c r="B88" s="144" t="s">
        <v>252</v>
      </c>
      <c r="C88" s="147" t="s">
        <v>246</v>
      </c>
      <c r="D88" s="144" t="s">
        <v>438</v>
      </c>
      <c r="E88" s="144" t="s">
        <v>434</v>
      </c>
      <c r="F88" s="147" t="s">
        <v>249</v>
      </c>
      <c r="G88" s="145" t="s">
        <v>250</v>
      </c>
      <c r="H88" s="149" t="e">
        <f>+#REF!</f>
        <v>#REF!</v>
      </c>
    </row>
    <row r="89" spans="1:8" ht="15" x14ac:dyDescent="0.25">
      <c r="A89" s="144" t="s">
        <v>439</v>
      </c>
      <c r="B89" s="144" t="s">
        <v>252</v>
      </c>
      <c r="C89" s="147" t="s">
        <v>246</v>
      </c>
      <c r="D89" s="144" t="s">
        <v>440</v>
      </c>
      <c r="E89" s="144" t="s">
        <v>434</v>
      </c>
      <c r="F89" s="147" t="s">
        <v>249</v>
      </c>
      <c r="G89" s="145" t="s">
        <v>250</v>
      </c>
      <c r="H89" s="149" t="e">
        <f>+#REF!</f>
        <v>#REF!</v>
      </c>
    </row>
    <row r="90" spans="1:8" ht="15" x14ac:dyDescent="0.25">
      <c r="A90" s="144" t="s">
        <v>441</v>
      </c>
      <c r="B90" s="144" t="s">
        <v>252</v>
      </c>
      <c r="C90" s="147" t="s">
        <v>246</v>
      </c>
      <c r="D90" s="144" t="s">
        <v>442</v>
      </c>
      <c r="E90" s="144" t="s">
        <v>434</v>
      </c>
      <c r="F90" s="147" t="s">
        <v>249</v>
      </c>
      <c r="G90" s="145" t="s">
        <v>250</v>
      </c>
      <c r="H90" s="149" t="e">
        <f>+#REF!</f>
        <v>#REF!</v>
      </c>
    </row>
    <row r="91" spans="1:8" ht="15" x14ac:dyDescent="0.25">
      <c r="A91" s="144" t="s">
        <v>443</v>
      </c>
      <c r="B91" s="144" t="s">
        <v>252</v>
      </c>
      <c r="C91" s="147" t="s">
        <v>246</v>
      </c>
      <c r="D91" s="144" t="s">
        <v>444</v>
      </c>
      <c r="E91" s="144" t="s">
        <v>434</v>
      </c>
      <c r="F91" s="147" t="s">
        <v>249</v>
      </c>
      <c r="G91" s="145" t="s">
        <v>250</v>
      </c>
      <c r="H91" s="149" t="e">
        <f>+#REF!</f>
        <v>#REF!</v>
      </c>
    </row>
    <row r="92" spans="1:8" ht="15" x14ac:dyDescent="0.25">
      <c r="A92" s="144" t="s">
        <v>445</v>
      </c>
      <c r="B92" s="144" t="s">
        <v>252</v>
      </c>
      <c r="C92" s="147" t="s">
        <v>246</v>
      </c>
      <c r="D92" s="144" t="s">
        <v>446</v>
      </c>
      <c r="E92" s="144" t="s">
        <v>434</v>
      </c>
      <c r="F92" s="147" t="s">
        <v>249</v>
      </c>
      <c r="G92" s="145" t="s">
        <v>250</v>
      </c>
      <c r="H92" s="149" t="e">
        <f>+#REF!</f>
        <v>#REF!</v>
      </c>
    </row>
    <row r="93" spans="1:8" ht="15" x14ac:dyDescent="0.25">
      <c r="A93" s="144" t="s">
        <v>447</v>
      </c>
      <c r="B93" s="144" t="s">
        <v>252</v>
      </c>
      <c r="C93" s="147" t="s">
        <v>246</v>
      </c>
      <c r="D93" s="144" t="s">
        <v>448</v>
      </c>
      <c r="E93" s="144" t="s">
        <v>434</v>
      </c>
      <c r="F93" s="147" t="s">
        <v>249</v>
      </c>
      <c r="G93" s="145" t="s">
        <v>250</v>
      </c>
      <c r="H93" s="149" t="e">
        <f>+#REF!</f>
        <v>#REF!</v>
      </c>
    </row>
    <row r="94" spans="1:8" ht="15" x14ac:dyDescent="0.25">
      <c r="A94" s="144" t="s">
        <v>449</v>
      </c>
      <c r="B94" s="144" t="s">
        <v>270</v>
      </c>
      <c r="C94" s="147" t="s">
        <v>246</v>
      </c>
      <c r="D94" s="144" t="s">
        <v>382</v>
      </c>
      <c r="E94" s="144" t="s">
        <v>193</v>
      </c>
      <c r="F94" s="147" t="s">
        <v>249</v>
      </c>
      <c r="G94" s="145" t="s">
        <v>250</v>
      </c>
      <c r="H94" s="149" t="e">
        <f>+#REF!</f>
        <v>#REF!</v>
      </c>
    </row>
    <row r="95" spans="1:8" ht="15" x14ac:dyDescent="0.25">
      <c r="A95" s="144" t="s">
        <v>450</v>
      </c>
      <c r="B95" s="144" t="s">
        <v>252</v>
      </c>
      <c r="C95" s="147" t="s">
        <v>246</v>
      </c>
      <c r="D95" s="144" t="s">
        <v>451</v>
      </c>
      <c r="E95" s="144" t="s">
        <v>452</v>
      </c>
      <c r="F95" s="147" t="s">
        <v>249</v>
      </c>
      <c r="G95" s="145" t="s">
        <v>250</v>
      </c>
      <c r="H95" s="149" t="e">
        <f>+#REF!</f>
        <v>#REF!</v>
      </c>
    </row>
    <row r="96" spans="1:8" ht="15" x14ac:dyDescent="0.25">
      <c r="A96" s="144" t="s">
        <v>453</v>
      </c>
      <c r="B96" s="144" t="s">
        <v>252</v>
      </c>
      <c r="C96" s="147" t="s">
        <v>246</v>
      </c>
      <c r="D96" s="144" t="s">
        <v>452</v>
      </c>
      <c r="E96" s="144" t="s">
        <v>452</v>
      </c>
      <c r="F96" s="147" t="s">
        <v>249</v>
      </c>
      <c r="G96" s="145" t="s">
        <v>250</v>
      </c>
      <c r="H96" s="149" t="e">
        <f>+#REF!</f>
        <v>#REF!</v>
      </c>
    </row>
    <row r="97" spans="1:8" ht="15" x14ac:dyDescent="0.25">
      <c r="A97" s="144" t="s">
        <v>454</v>
      </c>
      <c r="B97" s="144" t="s">
        <v>252</v>
      </c>
      <c r="C97" s="147" t="s">
        <v>246</v>
      </c>
      <c r="D97" s="144" t="s">
        <v>455</v>
      </c>
      <c r="E97" s="144" t="s">
        <v>191</v>
      </c>
      <c r="F97" s="147" t="s">
        <v>249</v>
      </c>
      <c r="G97" s="145" t="s">
        <v>250</v>
      </c>
      <c r="H97" s="149" t="e">
        <f>+#REF!</f>
        <v>#REF!</v>
      </c>
    </row>
    <row r="98" spans="1:8" ht="15" x14ac:dyDescent="0.25">
      <c r="A98" s="144" t="s">
        <v>456</v>
      </c>
      <c r="B98" s="144" t="s">
        <v>245</v>
      </c>
      <c r="C98" s="147" t="s">
        <v>246</v>
      </c>
      <c r="D98" s="144" t="s">
        <v>457</v>
      </c>
      <c r="E98" s="144" t="s">
        <v>191</v>
      </c>
      <c r="F98" s="147" t="s">
        <v>249</v>
      </c>
      <c r="G98" s="145" t="s">
        <v>250</v>
      </c>
      <c r="H98" s="149" t="e">
        <f>+#REF!</f>
        <v>#REF!</v>
      </c>
    </row>
    <row r="99" spans="1:8" ht="15" x14ac:dyDescent="0.25">
      <c r="A99" s="144" t="s">
        <v>458</v>
      </c>
      <c r="B99" s="144" t="s">
        <v>245</v>
      </c>
      <c r="C99" s="147" t="s">
        <v>246</v>
      </c>
      <c r="D99" s="144" t="s">
        <v>459</v>
      </c>
      <c r="E99" s="144" t="s">
        <v>191</v>
      </c>
      <c r="F99" s="147" t="s">
        <v>249</v>
      </c>
      <c r="G99" s="145" t="s">
        <v>250</v>
      </c>
      <c r="H99" s="149" t="e">
        <f>+#REF!</f>
        <v>#REF!</v>
      </c>
    </row>
    <row r="100" spans="1:8" ht="15" x14ac:dyDescent="0.25">
      <c r="A100" s="144" t="s">
        <v>460</v>
      </c>
      <c r="B100" s="144" t="s">
        <v>245</v>
      </c>
      <c r="C100" s="147" t="s">
        <v>246</v>
      </c>
      <c r="D100" s="144" t="s">
        <v>461</v>
      </c>
      <c r="E100" s="144" t="s">
        <v>191</v>
      </c>
      <c r="F100" s="147" t="s">
        <v>249</v>
      </c>
      <c r="G100" s="145" t="s">
        <v>250</v>
      </c>
      <c r="H100" s="149" t="e">
        <f>+#REF!</f>
        <v>#REF!</v>
      </c>
    </row>
    <row r="101" spans="1:8" ht="15" x14ac:dyDescent="0.25">
      <c r="A101" s="144" t="s">
        <v>462</v>
      </c>
      <c r="B101" s="144" t="s">
        <v>245</v>
      </c>
      <c r="C101" s="147" t="s">
        <v>246</v>
      </c>
      <c r="D101" s="144" t="s">
        <v>463</v>
      </c>
      <c r="E101" s="144" t="s">
        <v>191</v>
      </c>
      <c r="F101" s="147" t="s">
        <v>249</v>
      </c>
      <c r="G101" s="145" t="s">
        <v>250</v>
      </c>
      <c r="H101" s="149" t="e">
        <f>+#REF!</f>
        <v>#REF!</v>
      </c>
    </row>
    <row r="102" spans="1:8" ht="15" x14ac:dyDescent="0.25">
      <c r="A102" s="144" t="s">
        <v>464</v>
      </c>
      <c r="B102" s="144" t="s">
        <v>270</v>
      </c>
      <c r="C102" s="147" t="s">
        <v>246</v>
      </c>
      <c r="D102" s="144" t="s">
        <v>465</v>
      </c>
      <c r="E102" s="144" t="s">
        <v>466</v>
      </c>
      <c r="F102" s="147" t="s">
        <v>249</v>
      </c>
      <c r="G102" s="145" t="s">
        <v>250</v>
      </c>
      <c r="H102" s="149" t="e">
        <f>+#REF!</f>
        <v>#REF!</v>
      </c>
    </row>
    <row r="103" spans="1:8" ht="15" x14ac:dyDescent="0.25">
      <c r="A103" s="144" t="s">
        <v>467</v>
      </c>
      <c r="B103" s="144" t="s">
        <v>270</v>
      </c>
      <c r="C103" s="147" t="s">
        <v>246</v>
      </c>
      <c r="D103" s="144" t="s">
        <v>468</v>
      </c>
      <c r="E103" s="144" t="s">
        <v>466</v>
      </c>
      <c r="F103" s="147" t="s">
        <v>249</v>
      </c>
      <c r="G103" s="145" t="s">
        <v>250</v>
      </c>
      <c r="H103" s="149" t="e">
        <f>+#REF!</f>
        <v>#REF!</v>
      </c>
    </row>
    <row r="104" spans="1:8" ht="15" x14ac:dyDescent="0.25">
      <c r="A104" s="144" t="s">
        <v>469</v>
      </c>
      <c r="B104" s="144" t="s">
        <v>270</v>
      </c>
      <c r="C104" s="147" t="s">
        <v>246</v>
      </c>
      <c r="D104" s="144" t="s">
        <v>470</v>
      </c>
      <c r="E104" s="144" t="s">
        <v>466</v>
      </c>
      <c r="F104" s="147" t="s">
        <v>249</v>
      </c>
      <c r="G104" s="145" t="s">
        <v>250</v>
      </c>
      <c r="H104" s="149" t="e">
        <f>+#REF!</f>
        <v>#REF!</v>
      </c>
    </row>
    <row r="105" spans="1:8" ht="15" x14ac:dyDescent="0.25">
      <c r="A105" s="144" t="s">
        <v>471</v>
      </c>
      <c r="B105" s="144" t="s">
        <v>270</v>
      </c>
      <c r="C105" s="147" t="s">
        <v>246</v>
      </c>
      <c r="D105" s="144" t="s">
        <v>472</v>
      </c>
      <c r="E105" s="144" t="s">
        <v>466</v>
      </c>
      <c r="F105" s="147" t="s">
        <v>249</v>
      </c>
      <c r="G105" s="145" t="s">
        <v>250</v>
      </c>
      <c r="H105" s="149" t="e">
        <f>+#REF!</f>
        <v>#REF!</v>
      </c>
    </row>
    <row r="106" spans="1:8" ht="15" x14ac:dyDescent="0.25">
      <c r="A106" s="144" t="s">
        <v>473</v>
      </c>
      <c r="B106" s="144" t="s">
        <v>270</v>
      </c>
      <c r="C106" s="147" t="s">
        <v>246</v>
      </c>
      <c r="D106" s="144" t="s">
        <v>474</v>
      </c>
      <c r="E106" s="144" t="s">
        <v>466</v>
      </c>
      <c r="F106" s="147" t="s">
        <v>249</v>
      </c>
      <c r="G106" s="145" t="s">
        <v>250</v>
      </c>
      <c r="H106" s="149" t="e">
        <f>+#REF!</f>
        <v>#REF!</v>
      </c>
    </row>
    <row r="107" spans="1:8" ht="15" x14ac:dyDescent="0.25">
      <c r="A107" s="144" t="s">
        <v>475</v>
      </c>
      <c r="B107" s="144" t="s">
        <v>270</v>
      </c>
      <c r="C107" s="147" t="s">
        <v>246</v>
      </c>
      <c r="D107" s="144" t="s">
        <v>476</v>
      </c>
      <c r="E107" s="144" t="s">
        <v>466</v>
      </c>
      <c r="F107" s="147" t="s">
        <v>249</v>
      </c>
      <c r="G107" s="145" t="s">
        <v>250</v>
      </c>
      <c r="H107" s="149" t="e">
        <f>+#REF!</f>
        <v>#REF!</v>
      </c>
    </row>
    <row r="108" spans="1:8" ht="15" x14ac:dyDescent="0.25">
      <c r="A108" s="144" t="s">
        <v>477</v>
      </c>
      <c r="B108" s="144" t="s">
        <v>270</v>
      </c>
      <c r="C108" s="147" t="s">
        <v>246</v>
      </c>
      <c r="D108" s="144" t="s">
        <v>478</v>
      </c>
      <c r="E108" s="144" t="s">
        <v>466</v>
      </c>
      <c r="F108" s="147" t="s">
        <v>249</v>
      </c>
      <c r="G108" s="145" t="s">
        <v>250</v>
      </c>
      <c r="H108" s="149" t="e">
        <f>+#REF!</f>
        <v>#REF!</v>
      </c>
    </row>
    <row r="109" spans="1:8" ht="15" x14ac:dyDescent="0.25">
      <c r="A109" s="144" t="s">
        <v>479</v>
      </c>
      <c r="B109" s="144" t="s">
        <v>270</v>
      </c>
      <c r="C109" s="147" t="s">
        <v>246</v>
      </c>
      <c r="D109" s="144" t="s">
        <v>480</v>
      </c>
      <c r="E109" s="144" t="s">
        <v>466</v>
      </c>
      <c r="F109" s="147" t="s">
        <v>249</v>
      </c>
      <c r="G109" s="145" t="s">
        <v>250</v>
      </c>
      <c r="H109" s="149" t="e">
        <f>+#REF!</f>
        <v>#REF!</v>
      </c>
    </row>
    <row r="110" spans="1:8" ht="15" x14ac:dyDescent="0.25">
      <c r="A110" s="144" t="s">
        <v>481</v>
      </c>
      <c r="B110" s="144" t="s">
        <v>270</v>
      </c>
      <c r="C110" s="147" t="s">
        <v>246</v>
      </c>
      <c r="D110" s="144" t="s">
        <v>482</v>
      </c>
      <c r="E110" s="144" t="s">
        <v>466</v>
      </c>
      <c r="F110" s="147" t="s">
        <v>249</v>
      </c>
      <c r="G110" s="145" t="s">
        <v>250</v>
      </c>
      <c r="H110" s="149" t="e">
        <f>+#REF!</f>
        <v>#REF!</v>
      </c>
    </row>
    <row r="111" spans="1:8" ht="15" x14ac:dyDescent="0.25">
      <c r="A111" s="144" t="s">
        <v>483</v>
      </c>
      <c r="B111" s="144" t="s">
        <v>270</v>
      </c>
      <c r="C111" s="147" t="s">
        <v>246</v>
      </c>
      <c r="D111" s="144" t="s">
        <v>484</v>
      </c>
      <c r="E111" s="144" t="s">
        <v>466</v>
      </c>
      <c r="F111" s="147" t="s">
        <v>249</v>
      </c>
      <c r="G111" s="145" t="s">
        <v>250</v>
      </c>
      <c r="H111" s="149" t="e">
        <f>+#REF!</f>
        <v>#REF!</v>
      </c>
    </row>
    <row r="112" spans="1:8" ht="15" x14ac:dyDescent="0.25">
      <c r="A112" s="144" t="s">
        <v>485</v>
      </c>
      <c r="B112" s="144" t="s">
        <v>270</v>
      </c>
      <c r="C112" s="147" t="s">
        <v>246</v>
      </c>
      <c r="D112" s="144" t="s">
        <v>486</v>
      </c>
      <c r="E112" s="144" t="s">
        <v>466</v>
      </c>
      <c r="F112" s="147" t="s">
        <v>249</v>
      </c>
      <c r="G112" s="145" t="s">
        <v>250</v>
      </c>
      <c r="H112" s="149" t="e">
        <f>+#REF!</f>
        <v>#REF!</v>
      </c>
    </row>
    <row r="113" spans="1:8" ht="15" x14ac:dyDescent="0.25">
      <c r="A113" s="144" t="s">
        <v>487</v>
      </c>
      <c r="B113" s="144" t="s">
        <v>270</v>
      </c>
      <c r="C113" s="147" t="s">
        <v>246</v>
      </c>
      <c r="D113" s="144" t="s">
        <v>488</v>
      </c>
      <c r="E113" s="144" t="s">
        <v>466</v>
      </c>
      <c r="F113" s="147" t="s">
        <v>249</v>
      </c>
      <c r="G113" s="145" t="s">
        <v>250</v>
      </c>
      <c r="H113" s="149" t="e">
        <f>+#REF!</f>
        <v>#REF!</v>
      </c>
    </row>
    <row r="114" spans="1:8" ht="15" x14ac:dyDescent="0.25">
      <c r="A114" s="144" t="s">
        <v>489</v>
      </c>
      <c r="B114" s="144" t="s">
        <v>270</v>
      </c>
      <c r="C114" s="147" t="s">
        <v>246</v>
      </c>
      <c r="D114" s="144" t="s">
        <v>490</v>
      </c>
      <c r="E114" s="144" t="s">
        <v>466</v>
      </c>
      <c r="F114" s="147" t="s">
        <v>249</v>
      </c>
      <c r="G114" s="145" t="s">
        <v>250</v>
      </c>
      <c r="H114" s="149" t="e">
        <f>+#REF!</f>
        <v>#REF!</v>
      </c>
    </row>
    <row r="115" spans="1:8" ht="15" x14ac:dyDescent="0.25">
      <c r="A115" s="144" t="s">
        <v>491</v>
      </c>
      <c r="B115" s="144" t="s">
        <v>270</v>
      </c>
      <c r="C115" s="147" t="s">
        <v>246</v>
      </c>
      <c r="D115" s="144" t="s">
        <v>492</v>
      </c>
      <c r="E115" s="144" t="s">
        <v>466</v>
      </c>
      <c r="F115" s="147" t="s">
        <v>249</v>
      </c>
      <c r="G115" s="145" t="s">
        <v>250</v>
      </c>
      <c r="H115" s="149" t="e">
        <f>+#REF!</f>
        <v>#REF!</v>
      </c>
    </row>
    <row r="116" spans="1:8" ht="15" x14ac:dyDescent="0.25">
      <c r="A116" s="144" t="s">
        <v>493</v>
      </c>
      <c r="B116" s="144" t="s">
        <v>270</v>
      </c>
      <c r="C116" s="147" t="s">
        <v>246</v>
      </c>
      <c r="D116" s="144" t="s">
        <v>494</v>
      </c>
      <c r="E116" s="144" t="s">
        <v>466</v>
      </c>
      <c r="F116" s="147" t="s">
        <v>249</v>
      </c>
      <c r="G116" s="145" t="s">
        <v>250</v>
      </c>
      <c r="H116" s="149" t="e">
        <f>+#REF!</f>
        <v>#REF!</v>
      </c>
    </row>
    <row r="117" spans="1:8" ht="15" x14ac:dyDescent="0.25">
      <c r="A117" s="144" t="s">
        <v>495</v>
      </c>
      <c r="B117" s="144" t="s">
        <v>270</v>
      </c>
      <c r="C117" s="147" t="s">
        <v>246</v>
      </c>
      <c r="D117" s="144" t="s">
        <v>496</v>
      </c>
      <c r="E117" s="144" t="s">
        <v>466</v>
      </c>
      <c r="F117" s="147" t="s">
        <v>249</v>
      </c>
      <c r="G117" s="145" t="s">
        <v>250</v>
      </c>
      <c r="H117" s="149" t="e">
        <f>+#REF!</f>
        <v>#REF!</v>
      </c>
    </row>
    <row r="118" spans="1:8" ht="15" x14ac:dyDescent="0.25">
      <c r="A118" s="144" t="s">
        <v>497</v>
      </c>
      <c r="B118" s="144" t="s">
        <v>270</v>
      </c>
      <c r="C118" s="147" t="s">
        <v>246</v>
      </c>
      <c r="D118" s="144" t="s">
        <v>498</v>
      </c>
      <c r="E118" s="144" t="s">
        <v>466</v>
      </c>
      <c r="F118" s="147" t="s">
        <v>249</v>
      </c>
      <c r="G118" s="145" t="s">
        <v>250</v>
      </c>
      <c r="H118" s="149" t="e">
        <f>+#REF!</f>
        <v>#REF!</v>
      </c>
    </row>
    <row r="119" spans="1:8" ht="15" x14ac:dyDescent="0.25">
      <c r="A119" s="144" t="s">
        <v>499</v>
      </c>
      <c r="B119" s="144" t="s">
        <v>270</v>
      </c>
      <c r="C119" s="147" t="s">
        <v>246</v>
      </c>
      <c r="D119" s="144" t="s">
        <v>500</v>
      </c>
      <c r="E119" s="144" t="s">
        <v>466</v>
      </c>
      <c r="F119" s="147" t="s">
        <v>249</v>
      </c>
      <c r="G119" s="145" t="s">
        <v>250</v>
      </c>
      <c r="H119" s="149" t="e">
        <f>+#REF!</f>
        <v>#REF!</v>
      </c>
    </row>
    <row r="120" spans="1:8" ht="15" x14ac:dyDescent="0.25">
      <c r="A120" s="144" t="s">
        <v>501</v>
      </c>
      <c r="B120" s="144" t="s">
        <v>311</v>
      </c>
      <c r="C120" s="147" t="s">
        <v>246</v>
      </c>
      <c r="D120" s="144" t="s">
        <v>502</v>
      </c>
      <c r="E120" s="144" t="s">
        <v>503</v>
      </c>
      <c r="F120" s="147" t="s">
        <v>249</v>
      </c>
      <c r="G120" s="145" t="s">
        <v>250</v>
      </c>
      <c r="H120" s="149" t="e">
        <f>+#REF!</f>
        <v>#REF!</v>
      </c>
    </row>
    <row r="121" spans="1:8" ht="15" x14ac:dyDescent="0.25">
      <c r="A121" s="144" t="s">
        <v>504</v>
      </c>
      <c r="B121" s="144" t="s">
        <v>245</v>
      </c>
      <c r="C121" s="147" t="s">
        <v>246</v>
      </c>
      <c r="D121" s="144" t="s">
        <v>505</v>
      </c>
      <c r="E121" s="144" t="s">
        <v>506</v>
      </c>
      <c r="F121" s="147" t="s">
        <v>249</v>
      </c>
      <c r="G121" s="145" t="s">
        <v>250</v>
      </c>
      <c r="H121" s="149" t="e">
        <f>+#REF!</f>
        <v>#REF!</v>
      </c>
    </row>
    <row r="122" spans="1:8" ht="15" x14ac:dyDescent="0.25">
      <c r="A122" s="144" t="s">
        <v>507</v>
      </c>
      <c r="B122" s="144" t="s">
        <v>245</v>
      </c>
      <c r="C122" s="147" t="s">
        <v>246</v>
      </c>
      <c r="D122" s="144" t="s">
        <v>508</v>
      </c>
      <c r="E122" s="144" t="s">
        <v>506</v>
      </c>
      <c r="F122" s="147" t="s">
        <v>249</v>
      </c>
      <c r="G122" s="145" t="s">
        <v>250</v>
      </c>
      <c r="H122" s="149" t="e">
        <f>+#REF!</f>
        <v>#REF!</v>
      </c>
    </row>
    <row r="123" spans="1:8" ht="15" x14ac:dyDescent="0.25">
      <c r="A123" s="144" t="s">
        <v>509</v>
      </c>
      <c r="B123" s="144" t="s">
        <v>245</v>
      </c>
      <c r="C123" s="147" t="s">
        <v>246</v>
      </c>
      <c r="D123" s="144" t="s">
        <v>510</v>
      </c>
      <c r="E123" s="144" t="s">
        <v>506</v>
      </c>
      <c r="F123" s="147" t="s">
        <v>249</v>
      </c>
      <c r="G123" s="145" t="s">
        <v>250</v>
      </c>
      <c r="H123" s="149" t="e">
        <f>+#REF!</f>
        <v>#REF!</v>
      </c>
    </row>
    <row r="124" spans="1:8" ht="15" x14ac:dyDescent="0.25">
      <c r="A124" s="144" t="s">
        <v>511</v>
      </c>
      <c r="B124" s="144" t="s">
        <v>245</v>
      </c>
      <c r="C124" s="147" t="s">
        <v>246</v>
      </c>
      <c r="D124" s="144" t="s">
        <v>512</v>
      </c>
      <c r="E124" s="144" t="s">
        <v>506</v>
      </c>
      <c r="F124" s="147" t="s">
        <v>249</v>
      </c>
      <c r="G124" s="145" t="s">
        <v>250</v>
      </c>
      <c r="H124" s="149" t="e">
        <f>+#REF!</f>
        <v>#REF!</v>
      </c>
    </row>
    <row r="125" spans="1:8" ht="15" x14ac:dyDescent="0.25">
      <c r="A125" s="144" t="s">
        <v>513</v>
      </c>
      <c r="B125" s="144" t="s">
        <v>245</v>
      </c>
      <c r="C125" s="147" t="s">
        <v>246</v>
      </c>
      <c r="D125" s="144" t="s">
        <v>514</v>
      </c>
      <c r="E125" s="144" t="s">
        <v>506</v>
      </c>
      <c r="F125" s="147" t="s">
        <v>249</v>
      </c>
      <c r="G125" s="145" t="s">
        <v>250</v>
      </c>
      <c r="H125" s="149" t="e">
        <f>+#REF!</f>
        <v>#REF!</v>
      </c>
    </row>
    <row r="126" spans="1:8" ht="15" x14ac:dyDescent="0.25">
      <c r="A126" s="144" t="s">
        <v>515</v>
      </c>
      <c r="B126" s="144" t="s">
        <v>245</v>
      </c>
      <c r="C126" s="147" t="s">
        <v>246</v>
      </c>
      <c r="D126" s="144" t="s">
        <v>516</v>
      </c>
      <c r="E126" s="144" t="s">
        <v>506</v>
      </c>
      <c r="F126" s="147" t="s">
        <v>249</v>
      </c>
      <c r="G126" s="145" t="s">
        <v>250</v>
      </c>
      <c r="H126" s="149" t="e">
        <f>+#REF!</f>
        <v>#REF!</v>
      </c>
    </row>
    <row r="127" spans="1:8" ht="15" x14ac:dyDescent="0.25">
      <c r="A127" s="144" t="s">
        <v>517</v>
      </c>
      <c r="B127" s="144" t="s">
        <v>245</v>
      </c>
      <c r="C127" s="147" t="s">
        <v>246</v>
      </c>
      <c r="D127" s="144" t="s">
        <v>518</v>
      </c>
      <c r="E127" s="144" t="s">
        <v>506</v>
      </c>
      <c r="F127" s="147" t="s">
        <v>249</v>
      </c>
      <c r="G127" s="145" t="s">
        <v>250</v>
      </c>
      <c r="H127" s="149" t="e">
        <f>+#REF!</f>
        <v>#REF!</v>
      </c>
    </row>
    <row r="128" spans="1:8" ht="15" x14ac:dyDescent="0.25">
      <c r="A128" s="144" t="s">
        <v>519</v>
      </c>
      <c r="B128" s="144" t="s">
        <v>245</v>
      </c>
      <c r="C128" s="147" t="s">
        <v>246</v>
      </c>
      <c r="D128" s="144" t="s">
        <v>520</v>
      </c>
      <c r="E128" s="144" t="s">
        <v>506</v>
      </c>
      <c r="F128" s="147" t="s">
        <v>249</v>
      </c>
      <c r="G128" s="145" t="s">
        <v>250</v>
      </c>
      <c r="H128" s="149" t="e">
        <f>+#REF!</f>
        <v>#REF!</v>
      </c>
    </row>
    <row r="129" spans="1:8" ht="15" x14ac:dyDescent="0.25">
      <c r="A129" s="144" t="s">
        <v>521</v>
      </c>
      <c r="B129" s="144" t="s">
        <v>245</v>
      </c>
      <c r="C129" s="147" t="s">
        <v>246</v>
      </c>
      <c r="D129" s="144" t="s">
        <v>522</v>
      </c>
      <c r="E129" s="144" t="s">
        <v>506</v>
      </c>
      <c r="F129" s="147" t="s">
        <v>249</v>
      </c>
      <c r="G129" s="145" t="s">
        <v>250</v>
      </c>
      <c r="H129" s="149" t="e">
        <f>+#REF!</f>
        <v>#REF!</v>
      </c>
    </row>
    <row r="130" spans="1:8" ht="15" x14ac:dyDescent="0.25">
      <c r="A130" s="144" t="s">
        <v>523</v>
      </c>
      <c r="B130" s="144" t="s">
        <v>245</v>
      </c>
      <c r="C130" s="147" t="s">
        <v>246</v>
      </c>
      <c r="D130" s="144" t="s">
        <v>524</v>
      </c>
      <c r="E130" s="144" t="s">
        <v>506</v>
      </c>
      <c r="F130" s="147" t="s">
        <v>249</v>
      </c>
      <c r="G130" s="145" t="s">
        <v>250</v>
      </c>
      <c r="H130" s="149" t="e">
        <f>+#REF!</f>
        <v>#REF!</v>
      </c>
    </row>
    <row r="131" spans="1:8" ht="15" x14ac:dyDescent="0.25">
      <c r="A131" s="144" t="s">
        <v>525</v>
      </c>
      <c r="B131" s="144" t="s">
        <v>526</v>
      </c>
      <c r="C131" s="147" t="s">
        <v>246</v>
      </c>
      <c r="D131" s="144" t="s">
        <v>527</v>
      </c>
      <c r="E131" s="144" t="s">
        <v>528</v>
      </c>
      <c r="F131" s="147" t="s">
        <v>249</v>
      </c>
      <c r="G131" s="145" t="s">
        <v>250</v>
      </c>
      <c r="H131" s="149" t="e">
        <f>+#REF!</f>
        <v>#REF!</v>
      </c>
    </row>
    <row r="132" spans="1:8" ht="15" x14ac:dyDescent="0.25">
      <c r="A132" s="144" t="s">
        <v>529</v>
      </c>
      <c r="B132" s="144" t="s">
        <v>526</v>
      </c>
      <c r="C132" s="147" t="s">
        <v>246</v>
      </c>
      <c r="D132" s="144" t="s">
        <v>530</v>
      </c>
      <c r="E132" s="144" t="s">
        <v>528</v>
      </c>
      <c r="F132" s="147" t="s">
        <v>249</v>
      </c>
      <c r="G132" s="145" t="s">
        <v>250</v>
      </c>
      <c r="H132" s="149" t="e">
        <f>+#REF!</f>
        <v>#REF!</v>
      </c>
    </row>
    <row r="133" spans="1:8" ht="15" x14ac:dyDescent="0.25">
      <c r="A133" s="144" t="s">
        <v>531</v>
      </c>
      <c r="B133" s="144" t="s">
        <v>526</v>
      </c>
      <c r="C133" s="147" t="s">
        <v>246</v>
      </c>
      <c r="D133" s="144" t="s">
        <v>532</v>
      </c>
      <c r="E133" s="144" t="s">
        <v>528</v>
      </c>
      <c r="F133" s="147" t="s">
        <v>249</v>
      </c>
      <c r="G133" s="145" t="s">
        <v>250</v>
      </c>
      <c r="H133" s="149" t="e">
        <f>+#REF!</f>
        <v>#REF!</v>
      </c>
    </row>
    <row r="134" spans="1:8" ht="15" x14ac:dyDescent="0.25">
      <c r="A134" s="144" t="s">
        <v>533</v>
      </c>
      <c r="B134" s="144" t="s">
        <v>526</v>
      </c>
      <c r="C134" s="147" t="s">
        <v>246</v>
      </c>
      <c r="D134" s="144" t="s">
        <v>534</v>
      </c>
      <c r="E134" s="144" t="s">
        <v>528</v>
      </c>
      <c r="F134" s="147" t="s">
        <v>249</v>
      </c>
      <c r="G134" s="145" t="s">
        <v>250</v>
      </c>
      <c r="H134" s="149" t="e">
        <f>+#REF!</f>
        <v>#REF!</v>
      </c>
    </row>
    <row r="135" spans="1:8" ht="15" x14ac:dyDescent="0.25">
      <c r="A135" s="144" t="s">
        <v>535</v>
      </c>
      <c r="B135" s="144" t="s">
        <v>526</v>
      </c>
      <c r="C135" s="147" t="s">
        <v>246</v>
      </c>
      <c r="D135" s="144" t="s">
        <v>536</v>
      </c>
      <c r="E135" s="144" t="s">
        <v>528</v>
      </c>
      <c r="F135" s="147" t="s">
        <v>249</v>
      </c>
      <c r="G135" s="145" t="s">
        <v>250</v>
      </c>
      <c r="H135" s="149" t="e">
        <f>+#REF!</f>
        <v>#REF!</v>
      </c>
    </row>
    <row r="136" spans="1:8" ht="15" x14ac:dyDescent="0.25">
      <c r="A136" s="144" t="s">
        <v>537</v>
      </c>
      <c r="B136" s="144" t="s">
        <v>526</v>
      </c>
      <c r="C136" s="147" t="s">
        <v>246</v>
      </c>
      <c r="D136" s="144" t="s">
        <v>538</v>
      </c>
      <c r="E136" s="144" t="s">
        <v>528</v>
      </c>
      <c r="F136" s="147" t="s">
        <v>249</v>
      </c>
      <c r="G136" s="145" t="s">
        <v>250</v>
      </c>
      <c r="H136" s="149" t="e">
        <f>+#REF!</f>
        <v>#REF!</v>
      </c>
    </row>
    <row r="137" spans="1:8" ht="15" x14ac:dyDescent="0.25">
      <c r="A137" s="144" t="s">
        <v>539</v>
      </c>
      <c r="B137" s="144" t="s">
        <v>252</v>
      </c>
      <c r="C137" s="147" t="s">
        <v>246</v>
      </c>
      <c r="D137" s="144" t="s">
        <v>540</v>
      </c>
      <c r="E137" s="144" t="s">
        <v>541</v>
      </c>
      <c r="F137" s="147" t="s">
        <v>249</v>
      </c>
      <c r="G137" s="145" t="s">
        <v>250</v>
      </c>
      <c r="H137" s="149" t="e">
        <f>+#REF!</f>
        <v>#REF!</v>
      </c>
    </row>
    <row r="138" spans="1:8" ht="15" x14ac:dyDescent="0.25">
      <c r="A138" s="144" t="s">
        <v>542</v>
      </c>
      <c r="B138" s="144" t="s">
        <v>252</v>
      </c>
      <c r="C138" s="147" t="s">
        <v>246</v>
      </c>
      <c r="D138" s="144" t="s">
        <v>543</v>
      </c>
      <c r="E138" s="144" t="s">
        <v>541</v>
      </c>
      <c r="F138" s="147" t="s">
        <v>249</v>
      </c>
      <c r="G138" s="145" t="s">
        <v>250</v>
      </c>
      <c r="H138" s="149" t="e">
        <f>+#REF!</f>
        <v>#REF!</v>
      </c>
    </row>
    <row r="139" spans="1:8" ht="15" x14ac:dyDescent="0.25">
      <c r="A139" s="144" t="s">
        <v>544</v>
      </c>
      <c r="B139" s="144" t="s">
        <v>311</v>
      </c>
      <c r="C139" s="147" t="s">
        <v>246</v>
      </c>
      <c r="D139" s="144" t="s">
        <v>545</v>
      </c>
      <c r="E139" s="144" t="s">
        <v>546</v>
      </c>
      <c r="F139" s="147" t="s">
        <v>249</v>
      </c>
      <c r="G139" s="145" t="s">
        <v>250</v>
      </c>
      <c r="H139" s="149" t="e">
        <f>+#REF!</f>
        <v>#REF!</v>
      </c>
    </row>
    <row r="140" spans="1:8" ht="15" x14ac:dyDescent="0.25">
      <c r="A140" s="144" t="s">
        <v>547</v>
      </c>
      <c r="B140" s="144" t="s">
        <v>311</v>
      </c>
      <c r="C140" s="147" t="s">
        <v>246</v>
      </c>
      <c r="D140" s="144" t="s">
        <v>548</v>
      </c>
      <c r="E140" s="144" t="s">
        <v>546</v>
      </c>
      <c r="F140" s="147" t="s">
        <v>249</v>
      </c>
      <c r="G140" s="145" t="s">
        <v>250</v>
      </c>
      <c r="H140" s="149" t="e">
        <f>+#REF!</f>
        <v>#REF!</v>
      </c>
    </row>
    <row r="141" spans="1:8" ht="15" x14ac:dyDescent="0.25">
      <c r="A141" s="144" t="s">
        <v>549</v>
      </c>
      <c r="B141" s="144" t="s">
        <v>311</v>
      </c>
      <c r="C141" s="147" t="s">
        <v>246</v>
      </c>
      <c r="D141" s="144" t="s">
        <v>550</v>
      </c>
      <c r="E141" s="144" t="s">
        <v>546</v>
      </c>
      <c r="F141" s="147" t="s">
        <v>249</v>
      </c>
      <c r="G141" s="145" t="s">
        <v>250</v>
      </c>
      <c r="H141" s="149" t="e">
        <f>+#REF!</f>
        <v>#REF!</v>
      </c>
    </row>
    <row r="142" spans="1:8" ht="15" x14ac:dyDescent="0.25">
      <c r="A142" s="144" t="s">
        <v>551</v>
      </c>
      <c r="B142" s="144" t="s">
        <v>311</v>
      </c>
      <c r="C142" s="147" t="s">
        <v>246</v>
      </c>
      <c r="D142" s="144" t="s">
        <v>552</v>
      </c>
      <c r="E142" s="144" t="s">
        <v>546</v>
      </c>
      <c r="F142" s="147" t="s">
        <v>249</v>
      </c>
      <c r="G142" s="145" t="s">
        <v>250</v>
      </c>
      <c r="H142" s="149" t="e">
        <f>+#REF!</f>
        <v>#REF!</v>
      </c>
    </row>
    <row r="143" spans="1:8" ht="15" x14ac:dyDescent="0.25">
      <c r="A143" s="144" t="s">
        <v>553</v>
      </c>
      <c r="B143" s="144" t="s">
        <v>311</v>
      </c>
      <c r="C143" s="147" t="s">
        <v>246</v>
      </c>
      <c r="D143" s="144" t="s">
        <v>554</v>
      </c>
      <c r="E143" s="144" t="s">
        <v>546</v>
      </c>
      <c r="F143" s="147" t="s">
        <v>249</v>
      </c>
      <c r="G143" s="145" t="s">
        <v>250</v>
      </c>
      <c r="H143" s="149" t="e">
        <f>+#REF!</f>
        <v>#REF!</v>
      </c>
    </row>
    <row r="144" spans="1:8" ht="15" x14ac:dyDescent="0.25">
      <c r="A144" s="144" t="s">
        <v>555</v>
      </c>
      <c r="B144" s="144" t="s">
        <v>311</v>
      </c>
      <c r="C144" s="147" t="s">
        <v>246</v>
      </c>
      <c r="D144" s="144" t="s">
        <v>556</v>
      </c>
      <c r="E144" s="144" t="s">
        <v>546</v>
      </c>
      <c r="F144" s="147" t="s">
        <v>249</v>
      </c>
      <c r="G144" s="145" t="s">
        <v>250</v>
      </c>
      <c r="H144" s="149" t="e">
        <f>+#REF!</f>
        <v>#REF!</v>
      </c>
    </row>
    <row r="145" spans="1:8" ht="15" x14ac:dyDescent="0.25">
      <c r="A145" s="144" t="s">
        <v>557</v>
      </c>
      <c r="B145" s="144" t="s">
        <v>311</v>
      </c>
      <c r="C145" s="147" t="s">
        <v>246</v>
      </c>
      <c r="D145" s="144" t="s">
        <v>558</v>
      </c>
      <c r="E145" s="144" t="s">
        <v>546</v>
      </c>
      <c r="F145" s="147" t="s">
        <v>249</v>
      </c>
      <c r="G145" s="145" t="s">
        <v>250</v>
      </c>
      <c r="H145" s="149" t="e">
        <f>+#REF!</f>
        <v>#REF!</v>
      </c>
    </row>
    <row r="146" spans="1:8" ht="15" x14ac:dyDescent="0.25">
      <c r="A146" s="144" t="s">
        <v>559</v>
      </c>
      <c r="B146" s="144" t="s">
        <v>311</v>
      </c>
      <c r="C146" s="147" t="s">
        <v>246</v>
      </c>
      <c r="D146" s="144" t="s">
        <v>560</v>
      </c>
      <c r="E146" s="144" t="s">
        <v>546</v>
      </c>
      <c r="F146" s="147" t="s">
        <v>249</v>
      </c>
      <c r="G146" s="145" t="s">
        <v>250</v>
      </c>
      <c r="H146" s="149" t="e">
        <f>+#REF!</f>
        <v>#REF!</v>
      </c>
    </row>
    <row r="147" spans="1:8" ht="15" x14ac:dyDescent="0.25">
      <c r="A147" s="144" t="s">
        <v>561</v>
      </c>
      <c r="B147" s="144" t="s">
        <v>311</v>
      </c>
      <c r="C147" s="147" t="s">
        <v>246</v>
      </c>
      <c r="D147" s="144" t="s">
        <v>562</v>
      </c>
      <c r="E147" s="144" t="s">
        <v>546</v>
      </c>
      <c r="F147" s="147" t="s">
        <v>249</v>
      </c>
      <c r="G147" s="145" t="s">
        <v>250</v>
      </c>
      <c r="H147" s="149" t="e">
        <f>+#REF!</f>
        <v>#REF!</v>
      </c>
    </row>
    <row r="148" spans="1:8" ht="15" x14ac:dyDescent="0.25">
      <c r="A148" s="144" t="s">
        <v>563</v>
      </c>
      <c r="B148" s="144" t="s">
        <v>311</v>
      </c>
      <c r="C148" s="147" t="s">
        <v>246</v>
      </c>
      <c r="D148" s="144" t="s">
        <v>564</v>
      </c>
      <c r="E148" s="144" t="s">
        <v>546</v>
      </c>
      <c r="F148" s="147" t="s">
        <v>249</v>
      </c>
      <c r="G148" s="145" t="s">
        <v>250</v>
      </c>
      <c r="H148" s="149" t="e">
        <f>+#REF!</f>
        <v>#REF!</v>
      </c>
    </row>
    <row r="149" spans="1:8" ht="15" x14ac:dyDescent="0.25">
      <c r="A149" s="144" t="s">
        <v>565</v>
      </c>
      <c r="B149" s="144" t="s">
        <v>311</v>
      </c>
      <c r="C149" s="147" t="s">
        <v>246</v>
      </c>
      <c r="D149" s="144" t="s">
        <v>566</v>
      </c>
      <c r="E149" s="144" t="s">
        <v>546</v>
      </c>
      <c r="F149" s="147" t="s">
        <v>249</v>
      </c>
      <c r="G149" s="145" t="s">
        <v>250</v>
      </c>
      <c r="H149" s="149" t="e">
        <f>+#REF!</f>
        <v>#REF!</v>
      </c>
    </row>
    <row r="150" spans="1:8" ht="15" x14ac:dyDescent="0.25">
      <c r="A150" s="144" t="s">
        <v>567</v>
      </c>
      <c r="B150" s="144" t="s">
        <v>311</v>
      </c>
      <c r="C150" s="147" t="s">
        <v>246</v>
      </c>
      <c r="D150" s="144" t="s">
        <v>568</v>
      </c>
      <c r="E150" s="144" t="s">
        <v>546</v>
      </c>
      <c r="F150" s="147" t="s">
        <v>249</v>
      </c>
      <c r="G150" s="145" t="s">
        <v>250</v>
      </c>
      <c r="H150" s="149" t="e">
        <f>+#REF!</f>
        <v>#REF!</v>
      </c>
    </row>
    <row r="151" spans="1:8" ht="15" x14ac:dyDescent="0.25">
      <c r="A151" s="144" t="s">
        <v>569</v>
      </c>
      <c r="B151" s="144" t="s">
        <v>311</v>
      </c>
      <c r="C151" s="147" t="s">
        <v>246</v>
      </c>
      <c r="D151" s="144" t="s">
        <v>570</v>
      </c>
      <c r="E151" s="144" t="s">
        <v>546</v>
      </c>
      <c r="F151" s="147" t="s">
        <v>249</v>
      </c>
      <c r="G151" s="145" t="s">
        <v>250</v>
      </c>
      <c r="H151" s="149" t="e">
        <f>+#REF!</f>
        <v>#REF!</v>
      </c>
    </row>
    <row r="152" spans="1:8" ht="15" x14ac:dyDescent="0.25">
      <c r="A152" s="144" t="s">
        <v>571</v>
      </c>
      <c r="B152" s="144" t="s">
        <v>311</v>
      </c>
      <c r="C152" s="147" t="s">
        <v>246</v>
      </c>
      <c r="D152" s="144" t="s">
        <v>572</v>
      </c>
      <c r="E152" s="144" t="s">
        <v>546</v>
      </c>
      <c r="F152" s="147" t="s">
        <v>249</v>
      </c>
      <c r="G152" s="145" t="s">
        <v>250</v>
      </c>
      <c r="H152" s="149" t="e">
        <f>+#REF!</f>
        <v>#REF!</v>
      </c>
    </row>
    <row r="153" spans="1:8" ht="15" x14ac:dyDescent="0.25">
      <c r="A153" s="144" t="s">
        <v>573</v>
      </c>
      <c r="B153" s="144" t="s">
        <v>252</v>
      </c>
      <c r="C153" s="147" t="s">
        <v>246</v>
      </c>
      <c r="D153" s="144" t="s">
        <v>574</v>
      </c>
      <c r="E153" s="144" t="s">
        <v>575</v>
      </c>
      <c r="F153" s="147" t="s">
        <v>249</v>
      </c>
      <c r="G153" s="145" t="s">
        <v>250</v>
      </c>
      <c r="H153" s="149" t="e">
        <f>+#REF!</f>
        <v>#REF!</v>
      </c>
    </row>
    <row r="154" spans="1:8" ht="15" x14ac:dyDescent="0.25">
      <c r="A154" s="144" t="s">
        <v>576</v>
      </c>
      <c r="B154" s="144" t="s">
        <v>252</v>
      </c>
      <c r="C154" s="147" t="s">
        <v>246</v>
      </c>
      <c r="D154" s="144" t="s">
        <v>577</v>
      </c>
      <c r="E154" s="144" t="s">
        <v>575</v>
      </c>
      <c r="F154" s="147" t="s">
        <v>249</v>
      </c>
      <c r="G154" s="145" t="s">
        <v>250</v>
      </c>
      <c r="H154" s="149" t="e">
        <f>+#REF!</f>
        <v>#REF!</v>
      </c>
    </row>
    <row r="155" spans="1:8" ht="15" x14ac:dyDescent="0.25">
      <c r="A155" s="144" t="s">
        <v>578</v>
      </c>
      <c r="B155" s="144" t="s">
        <v>252</v>
      </c>
      <c r="C155" s="147" t="s">
        <v>246</v>
      </c>
      <c r="D155" s="144" t="s">
        <v>579</v>
      </c>
      <c r="E155" s="144" t="s">
        <v>580</v>
      </c>
      <c r="F155" s="147" t="s">
        <v>249</v>
      </c>
      <c r="G155" s="145" t="s">
        <v>250</v>
      </c>
      <c r="H155" s="149" t="e">
        <f>+#REF!</f>
        <v>#REF!</v>
      </c>
    </row>
    <row r="156" spans="1:8" ht="15" x14ac:dyDescent="0.25">
      <c r="A156" s="144" t="s">
        <v>581</v>
      </c>
      <c r="B156" s="144" t="s">
        <v>252</v>
      </c>
      <c r="C156" s="147" t="s">
        <v>246</v>
      </c>
      <c r="D156" s="144" t="s">
        <v>582</v>
      </c>
      <c r="E156" s="144" t="s">
        <v>580</v>
      </c>
      <c r="F156" s="147" t="s">
        <v>249</v>
      </c>
      <c r="G156" s="145" t="s">
        <v>250</v>
      </c>
      <c r="H156" s="149" t="e">
        <f>+#REF!</f>
        <v>#REF!</v>
      </c>
    </row>
    <row r="157" spans="1:8" ht="15" x14ac:dyDescent="0.25">
      <c r="A157" s="144" t="s">
        <v>583</v>
      </c>
      <c r="B157" s="144" t="s">
        <v>584</v>
      </c>
      <c r="C157" s="147" t="s">
        <v>246</v>
      </c>
      <c r="D157" s="144" t="s">
        <v>585</v>
      </c>
      <c r="E157" s="144" t="s">
        <v>124</v>
      </c>
      <c r="F157" s="147" t="s">
        <v>249</v>
      </c>
      <c r="G157" s="145" t="s">
        <v>250</v>
      </c>
      <c r="H157" s="149" t="e">
        <f>+#REF!</f>
        <v>#REF!</v>
      </c>
    </row>
    <row r="158" spans="1:8" ht="15" x14ac:dyDescent="0.25">
      <c r="A158" s="144" t="s">
        <v>586</v>
      </c>
      <c r="B158" s="144" t="s">
        <v>584</v>
      </c>
      <c r="C158" s="147" t="s">
        <v>246</v>
      </c>
      <c r="D158" s="144" t="s">
        <v>587</v>
      </c>
      <c r="E158" s="144" t="s">
        <v>124</v>
      </c>
      <c r="F158" s="147" t="s">
        <v>249</v>
      </c>
      <c r="G158" s="145" t="s">
        <v>250</v>
      </c>
      <c r="H158" s="149" t="e">
        <f>+#REF!</f>
        <v>#REF!</v>
      </c>
    </row>
    <row r="159" spans="1:8" ht="15" x14ac:dyDescent="0.25">
      <c r="A159" s="144" t="s">
        <v>588</v>
      </c>
      <c r="B159" s="144" t="s">
        <v>584</v>
      </c>
      <c r="C159" s="147" t="s">
        <v>246</v>
      </c>
      <c r="D159" s="144" t="s">
        <v>589</v>
      </c>
      <c r="E159" s="144" t="s">
        <v>124</v>
      </c>
      <c r="F159" s="147" t="s">
        <v>249</v>
      </c>
      <c r="G159" s="145" t="s">
        <v>250</v>
      </c>
      <c r="H159" s="149" t="e">
        <f>+#REF!</f>
        <v>#REF!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C6703-F775-4E96-B550-5ADB30D9A5DC}">
  <dimension ref="A1:E25"/>
  <sheetViews>
    <sheetView zoomScaleNormal="100" workbookViewId="0">
      <selection activeCell="F19" sqref="F19"/>
    </sheetView>
  </sheetViews>
  <sheetFormatPr defaultRowHeight="11.25" x14ac:dyDescent="0.2"/>
  <cols>
    <col min="1" max="1" width="23.5" customWidth="1"/>
    <col min="3" max="3" width="13.6640625" customWidth="1"/>
    <col min="4" max="4" width="33.1640625" customWidth="1"/>
    <col min="5" max="5" width="12.83203125" customWidth="1"/>
  </cols>
  <sheetData>
    <row r="1" spans="1:5" ht="12" x14ac:dyDescent="0.2">
      <c r="A1" s="173" t="s">
        <v>662</v>
      </c>
    </row>
    <row r="2" spans="1:5" ht="12" x14ac:dyDescent="0.2">
      <c r="A2" s="173" t="s">
        <v>663</v>
      </c>
    </row>
    <row r="3" spans="1:5" ht="12" x14ac:dyDescent="0.2">
      <c r="A3" s="173" t="s">
        <v>692</v>
      </c>
    </row>
    <row r="6" spans="1:5" ht="12" x14ac:dyDescent="0.2">
      <c r="A6" s="173" t="s">
        <v>667</v>
      </c>
    </row>
    <row r="7" spans="1:5" ht="27.75" customHeight="1" x14ac:dyDescent="0.2">
      <c r="A7" s="175" t="s">
        <v>668</v>
      </c>
      <c r="B7" s="176" t="s">
        <v>669</v>
      </c>
      <c r="C7" s="177" t="s">
        <v>670</v>
      </c>
      <c r="D7" s="177" t="s">
        <v>689</v>
      </c>
      <c r="E7" s="183" t="s">
        <v>679</v>
      </c>
    </row>
    <row r="8" spans="1:5" x14ac:dyDescent="0.2">
      <c r="A8" s="169" t="s">
        <v>682</v>
      </c>
      <c r="B8" s="206"/>
      <c r="C8" s="207"/>
      <c r="D8" s="206"/>
      <c r="E8" s="210"/>
    </row>
    <row r="9" spans="1:5" x14ac:dyDescent="0.2">
      <c r="A9" s="169" t="s">
        <v>683</v>
      </c>
      <c r="B9" s="206"/>
      <c r="C9" s="207"/>
      <c r="D9" s="206"/>
      <c r="E9" s="210"/>
    </row>
    <row r="10" spans="1:5" x14ac:dyDescent="0.2">
      <c r="A10" s="169" t="s">
        <v>688</v>
      </c>
      <c r="B10" s="206"/>
      <c r="C10" s="207"/>
      <c r="D10" s="206"/>
      <c r="E10" s="210"/>
    </row>
    <row r="11" spans="1:5" x14ac:dyDescent="0.2">
      <c r="A11" s="169"/>
      <c r="B11" s="169"/>
      <c r="C11" s="184"/>
      <c r="D11" s="169"/>
    </row>
    <row r="12" spans="1:5" x14ac:dyDescent="0.2">
      <c r="A12" s="169"/>
      <c r="B12" s="169"/>
      <c r="C12" s="184"/>
      <c r="D12" s="169"/>
    </row>
    <row r="13" spans="1:5" x14ac:dyDescent="0.2">
      <c r="A13" s="178" t="s">
        <v>672</v>
      </c>
      <c r="B13" s="169">
        <f>SUM(B8:B12)</f>
        <v>0</v>
      </c>
      <c r="C13" s="184">
        <f>SUM(C8:C12)</f>
        <v>0</v>
      </c>
      <c r="D13" s="169"/>
      <c r="E13" s="19">
        <f>SUM(E8:E12)</f>
        <v>0</v>
      </c>
    </row>
    <row r="15" spans="1:5" x14ac:dyDescent="0.2">
      <c r="A15" s="178" t="s">
        <v>673</v>
      </c>
      <c r="B15" s="169"/>
      <c r="C15" s="169"/>
      <c r="D15" s="169"/>
    </row>
    <row r="16" spans="1:5" x14ac:dyDescent="0.2">
      <c r="A16" s="174" t="s">
        <v>674</v>
      </c>
      <c r="B16" s="169"/>
      <c r="C16" s="176" t="s">
        <v>675</v>
      </c>
      <c r="D16" s="177" t="s">
        <v>671</v>
      </c>
    </row>
    <row r="17" spans="1:4" x14ac:dyDescent="0.2">
      <c r="A17" s="169" t="s">
        <v>687</v>
      </c>
      <c r="B17" s="169"/>
      <c r="C17" s="207"/>
      <c r="D17" s="206"/>
    </row>
    <row r="18" spans="1:4" x14ac:dyDescent="0.2">
      <c r="A18" s="169"/>
      <c r="B18" s="169"/>
      <c r="C18" s="207"/>
      <c r="D18" s="206"/>
    </row>
    <row r="19" spans="1:4" x14ac:dyDescent="0.2">
      <c r="A19" s="169"/>
      <c r="B19" s="169"/>
      <c r="C19" s="207"/>
      <c r="D19" s="206"/>
    </row>
    <row r="20" spans="1:4" x14ac:dyDescent="0.2">
      <c r="A20" s="169"/>
      <c r="B20" s="169"/>
      <c r="C20" s="207"/>
      <c r="D20" s="206"/>
    </row>
    <row r="21" spans="1:4" x14ac:dyDescent="0.2">
      <c r="A21" s="169"/>
      <c r="B21" s="169"/>
      <c r="C21" s="207"/>
      <c r="D21" s="206"/>
    </row>
    <row r="22" spans="1:4" x14ac:dyDescent="0.2">
      <c r="A22" s="169"/>
      <c r="B22" s="169"/>
      <c r="C22" s="207"/>
      <c r="D22" s="206"/>
    </row>
    <row r="23" spans="1:4" x14ac:dyDescent="0.2">
      <c r="A23" s="178" t="s">
        <v>676</v>
      </c>
      <c r="B23" s="169"/>
      <c r="C23" s="184">
        <f>SUM(C17:C22)</f>
        <v>0</v>
      </c>
      <c r="D23" s="169"/>
    </row>
    <row r="24" spans="1:4" x14ac:dyDescent="0.2">
      <c r="A24" s="169"/>
      <c r="B24" s="169"/>
      <c r="C24" s="169"/>
      <c r="D24" s="169"/>
    </row>
    <row r="25" spans="1:4" ht="33.75" x14ac:dyDescent="0.2">
      <c r="A25" s="179" t="s">
        <v>685</v>
      </c>
      <c r="B25" s="169"/>
      <c r="C25" s="184">
        <f>C23+C13</f>
        <v>0</v>
      </c>
      <c r="D25" s="169"/>
    </row>
  </sheetData>
  <sheetProtection algorithmName="SHA-512" hashValue="wA26u+2e8rT6RmyMqCj3PiEJPpcKLJ5NQeQh39pQEgWGugD4rqdKu8MAef2/IW1/42wtjSz4TdPGlAgQ1RLV+Q==" saltValue="WFIbuVap+3Mp6MSwl7/T2g==" spinCount="100000" sheet="1" objects="1" scenarios="1"/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62"/>
  </sheetPr>
  <dimension ref="A1:U78"/>
  <sheetViews>
    <sheetView workbookViewId="0">
      <pane ySplit="4" topLeftCell="A5" activePane="bottomLeft" state="frozen"/>
      <selection pane="bottomLeft" sqref="A1:J78"/>
    </sheetView>
  </sheetViews>
  <sheetFormatPr defaultRowHeight="11.25" x14ac:dyDescent="0.2"/>
  <cols>
    <col min="1" max="1" width="5.6640625" bestFit="1" customWidth="1"/>
    <col min="2" max="2" width="37.6640625" bestFit="1" customWidth="1"/>
    <col min="3" max="4" width="8.1640625" bestFit="1" customWidth="1"/>
    <col min="5" max="5" width="10.1640625" bestFit="1" customWidth="1"/>
    <col min="6" max="6" width="1" customWidth="1"/>
    <col min="7" max="7" width="37.6640625" bestFit="1" customWidth="1"/>
    <col min="8" max="8" width="8.1640625" bestFit="1" customWidth="1"/>
    <col min="9" max="9" width="9.1640625" bestFit="1" customWidth="1"/>
    <col min="10" max="10" width="10.1640625" bestFit="1" customWidth="1"/>
    <col min="12" max="12" width="5.6640625" style="29" customWidth="1"/>
    <col min="13" max="13" width="38.33203125" style="19" customWidth="1"/>
    <col min="14" max="15" width="11.83203125" style="4" customWidth="1"/>
    <col min="16" max="16" width="13.83203125" style="4" customWidth="1"/>
    <col min="17" max="17" width="1" style="19" customWidth="1"/>
    <col min="18" max="18" width="38.33203125" style="19" customWidth="1"/>
    <col min="19" max="20" width="11.83203125" style="4" customWidth="1"/>
    <col min="21" max="21" width="13.83203125" style="4" customWidth="1"/>
  </cols>
  <sheetData>
    <row r="1" spans="1:21" x14ac:dyDescent="0.2">
      <c r="A1" s="6"/>
      <c r="B1" s="7" t="s">
        <v>100</v>
      </c>
      <c r="C1" s="7"/>
      <c r="D1" s="7"/>
      <c r="E1" s="8" t="s">
        <v>101</v>
      </c>
      <c r="F1" s="4"/>
      <c r="G1" s="7" t="s">
        <v>100</v>
      </c>
      <c r="H1" s="7"/>
      <c r="I1" s="7"/>
      <c r="J1" s="8" t="s">
        <v>101</v>
      </c>
      <c r="L1" s="6"/>
      <c r="M1" s="7" t="s">
        <v>100</v>
      </c>
      <c r="N1" s="7"/>
      <c r="O1" s="7"/>
      <c r="P1" s="8" t="s">
        <v>101</v>
      </c>
      <c r="Q1" s="4"/>
      <c r="R1" s="7" t="s">
        <v>100</v>
      </c>
      <c r="S1" s="7"/>
      <c r="T1" s="7"/>
      <c r="U1" s="8" t="s">
        <v>101</v>
      </c>
    </row>
    <row r="2" spans="1:21" ht="12" thickBot="1" x14ac:dyDescent="0.25">
      <c r="A2" s="6"/>
      <c r="B2" s="9" t="s">
        <v>59</v>
      </c>
      <c r="C2" s="9"/>
      <c r="D2" s="14">
        <f>DATE(2009,1,1)</f>
        <v>39814</v>
      </c>
      <c r="E2" s="14">
        <f>DATE(2009,12,31)</f>
        <v>40178</v>
      </c>
      <c r="F2" s="4"/>
      <c r="G2" s="9" t="s">
        <v>59</v>
      </c>
      <c r="H2" s="9"/>
      <c r="I2" s="14">
        <f>DATE(2008,1,1)</f>
        <v>39448</v>
      </c>
      <c r="J2" s="14">
        <f>DATE(2008,12,31)</f>
        <v>39813</v>
      </c>
      <c r="L2" s="6"/>
      <c r="M2" s="9" t="s">
        <v>59</v>
      </c>
      <c r="N2" s="9"/>
      <c r="O2" s="10">
        <v>39539</v>
      </c>
      <c r="P2" s="10">
        <v>39903</v>
      </c>
      <c r="Q2" s="4"/>
      <c r="R2" s="9" t="s">
        <v>59</v>
      </c>
      <c r="S2" s="9"/>
      <c r="T2" s="10">
        <v>39173</v>
      </c>
      <c r="U2" s="10">
        <v>39538</v>
      </c>
    </row>
    <row r="3" spans="1:21" ht="12" thickTop="1" x14ac:dyDescent="0.2">
      <c r="A3" s="6"/>
      <c r="B3" s="4"/>
      <c r="C3" s="4"/>
      <c r="D3" s="4"/>
      <c r="E3" s="4"/>
      <c r="F3" s="4"/>
      <c r="G3" s="4"/>
      <c r="H3" s="4"/>
      <c r="I3" s="4"/>
      <c r="J3" s="4"/>
      <c r="L3" s="6"/>
      <c r="M3" s="4"/>
      <c r="Q3" s="4"/>
      <c r="R3" s="4"/>
    </row>
    <row r="4" spans="1:21" ht="33.75" x14ac:dyDescent="0.2">
      <c r="A4" s="6"/>
      <c r="B4" s="4"/>
      <c r="C4" s="11" t="s">
        <v>83</v>
      </c>
      <c r="D4" s="11" t="s">
        <v>84</v>
      </c>
      <c r="E4" s="11" t="s">
        <v>85</v>
      </c>
      <c r="F4" s="4"/>
      <c r="G4" s="4"/>
      <c r="H4" s="11" t="s">
        <v>83</v>
      </c>
      <c r="I4" s="11" t="s">
        <v>84</v>
      </c>
      <c r="J4" s="11" t="s">
        <v>85</v>
      </c>
      <c r="L4" s="6"/>
      <c r="M4" s="4"/>
      <c r="N4" s="11" t="s">
        <v>83</v>
      </c>
      <c r="O4" s="39" t="s">
        <v>84</v>
      </c>
      <c r="P4" s="39" t="s">
        <v>85</v>
      </c>
      <c r="Q4" s="4"/>
      <c r="R4" s="4"/>
      <c r="S4" s="11" t="s">
        <v>83</v>
      </c>
      <c r="T4" s="39" t="s">
        <v>84</v>
      </c>
      <c r="U4" s="39" t="s">
        <v>85</v>
      </c>
    </row>
    <row r="5" spans="1:21" x14ac:dyDescent="0.2">
      <c r="A5" s="29"/>
      <c r="B5" s="30" t="s">
        <v>0</v>
      </c>
      <c r="C5" s="5"/>
      <c r="D5" s="5"/>
      <c r="E5" s="5"/>
      <c r="F5" s="19"/>
      <c r="G5" s="30" t="s">
        <v>0</v>
      </c>
      <c r="H5" s="5"/>
      <c r="I5" s="5"/>
      <c r="J5" s="5"/>
      <c r="M5" s="30" t="s">
        <v>0</v>
      </c>
      <c r="N5" s="5"/>
      <c r="O5" s="5"/>
      <c r="P5" s="5"/>
      <c r="R5" s="30" t="s">
        <v>0</v>
      </c>
      <c r="S5" s="5"/>
      <c r="T5" s="5"/>
      <c r="U5" s="5"/>
    </row>
    <row r="6" spans="1:21" x14ac:dyDescent="0.2">
      <c r="A6" s="29">
        <v>1</v>
      </c>
      <c r="B6" s="19" t="s">
        <v>1</v>
      </c>
      <c r="C6" s="4"/>
      <c r="D6" s="4"/>
      <c r="E6" s="4"/>
      <c r="F6" s="19"/>
      <c r="G6" s="19" t="s">
        <v>1</v>
      </c>
      <c r="H6" s="4"/>
      <c r="I6" s="4"/>
      <c r="J6" s="4"/>
      <c r="L6" s="29">
        <v>1</v>
      </c>
      <c r="M6" s="19" t="s">
        <v>1</v>
      </c>
      <c r="N6" s="4">
        <v>386240</v>
      </c>
      <c r="R6" s="19" t="s">
        <v>1</v>
      </c>
      <c r="S6" s="4">
        <v>186900</v>
      </c>
    </row>
    <row r="7" spans="1:21" x14ac:dyDescent="0.2">
      <c r="A7" s="29">
        <v>2</v>
      </c>
      <c r="B7" s="19" t="s">
        <v>2</v>
      </c>
      <c r="C7" s="4"/>
      <c r="D7" s="4"/>
      <c r="E7" s="4"/>
      <c r="F7" s="19"/>
      <c r="G7" s="19" t="s">
        <v>2</v>
      </c>
      <c r="H7" s="4"/>
      <c r="I7" s="4"/>
      <c r="J7" s="4"/>
      <c r="L7" s="29">
        <v>2</v>
      </c>
      <c r="M7" s="19" t="s">
        <v>2</v>
      </c>
      <c r="N7" s="4">
        <v>81655</v>
      </c>
      <c r="R7" s="19" t="s">
        <v>2</v>
      </c>
      <c r="S7" s="4">
        <v>85440</v>
      </c>
    </row>
    <row r="8" spans="1:21" x14ac:dyDescent="0.2">
      <c r="A8" s="29">
        <v>3</v>
      </c>
      <c r="B8" s="19" t="s">
        <v>3</v>
      </c>
      <c r="C8" s="4"/>
      <c r="D8" s="4"/>
      <c r="E8" s="4"/>
      <c r="F8" s="19"/>
      <c r="G8" s="19" t="s">
        <v>3</v>
      </c>
      <c r="H8" s="4"/>
      <c r="I8" s="4"/>
      <c r="J8" s="4"/>
      <c r="L8" s="29">
        <v>3</v>
      </c>
      <c r="M8" s="19" t="s">
        <v>3</v>
      </c>
      <c r="R8" s="19" t="s">
        <v>3</v>
      </c>
    </row>
    <row r="9" spans="1:21" x14ac:dyDescent="0.2">
      <c r="A9" s="29">
        <v>4</v>
      </c>
      <c r="B9" s="19" t="s">
        <v>41</v>
      </c>
      <c r="C9" s="4"/>
      <c r="D9" s="4"/>
      <c r="E9" s="4"/>
      <c r="F9" s="19"/>
      <c r="G9" s="19" t="s">
        <v>41</v>
      </c>
      <c r="H9" s="4"/>
      <c r="I9" s="4"/>
      <c r="J9" s="4"/>
      <c r="L9" s="29">
        <v>4</v>
      </c>
      <c r="M9" s="19" t="s">
        <v>41</v>
      </c>
      <c r="R9" s="19" t="s">
        <v>41</v>
      </c>
    </row>
    <row r="10" spans="1:21" x14ac:dyDescent="0.2">
      <c r="A10" s="29">
        <v>5</v>
      </c>
      <c r="B10" s="19" t="s">
        <v>4</v>
      </c>
      <c r="C10" s="4"/>
      <c r="D10" s="4"/>
      <c r="E10" s="4"/>
      <c r="F10" s="19"/>
      <c r="G10" s="19" t="s">
        <v>4</v>
      </c>
      <c r="H10" s="4"/>
      <c r="I10" s="4"/>
      <c r="J10" s="4"/>
      <c r="L10" s="29">
        <v>5</v>
      </c>
      <c r="M10" s="19" t="s">
        <v>4</v>
      </c>
      <c r="R10" s="19" t="s">
        <v>4</v>
      </c>
    </row>
    <row r="11" spans="1:21" x14ac:dyDescent="0.2">
      <c r="A11" s="29">
        <v>6</v>
      </c>
      <c r="B11" s="19" t="s">
        <v>42</v>
      </c>
      <c r="C11" s="4"/>
      <c r="D11" s="4"/>
      <c r="E11" s="4"/>
      <c r="F11" s="19"/>
      <c r="G11" s="19" t="s">
        <v>42</v>
      </c>
      <c r="H11" s="4"/>
      <c r="I11" s="4"/>
      <c r="J11" s="4"/>
      <c r="L11" s="29">
        <v>6</v>
      </c>
      <c r="M11" s="19" t="s">
        <v>42</v>
      </c>
      <c r="R11" s="19" t="s">
        <v>42</v>
      </c>
    </row>
    <row r="12" spans="1:21" x14ac:dyDescent="0.2">
      <c r="A12" s="29">
        <v>7</v>
      </c>
      <c r="B12" s="19" t="s">
        <v>43</v>
      </c>
      <c r="C12" s="4"/>
      <c r="D12" s="4"/>
      <c r="E12" s="4"/>
      <c r="F12" s="19"/>
      <c r="G12" s="19" t="s">
        <v>43</v>
      </c>
      <c r="H12" s="4"/>
      <c r="I12" s="4"/>
      <c r="J12" s="4"/>
      <c r="L12" s="29">
        <v>7</v>
      </c>
      <c r="M12" s="19" t="s">
        <v>43</v>
      </c>
      <c r="R12" s="19" t="s">
        <v>43</v>
      </c>
    </row>
    <row r="13" spans="1:21" x14ac:dyDescent="0.2">
      <c r="A13" s="29">
        <v>8</v>
      </c>
      <c r="B13" s="19" t="s">
        <v>5</v>
      </c>
      <c r="C13" s="4"/>
      <c r="D13" s="4"/>
      <c r="E13" s="4"/>
      <c r="F13" s="19"/>
      <c r="G13" s="19" t="s">
        <v>5</v>
      </c>
      <c r="H13" s="4"/>
      <c r="I13" s="4"/>
      <c r="J13" s="4"/>
      <c r="L13" s="29">
        <v>8</v>
      </c>
      <c r="M13" s="19" t="s">
        <v>5</v>
      </c>
      <c r="R13" s="19" t="s">
        <v>5</v>
      </c>
    </row>
    <row r="14" spans="1:21" x14ac:dyDescent="0.2">
      <c r="A14" s="29">
        <v>9</v>
      </c>
      <c r="B14" s="30" t="s">
        <v>71</v>
      </c>
      <c r="C14" s="5"/>
      <c r="D14" s="5"/>
      <c r="E14" s="5"/>
      <c r="F14" s="19"/>
      <c r="G14" s="30" t="s">
        <v>71</v>
      </c>
      <c r="H14" s="5"/>
      <c r="I14" s="5"/>
      <c r="J14" s="5"/>
      <c r="L14" s="29">
        <v>9</v>
      </c>
      <c r="M14" s="30" t="s">
        <v>71</v>
      </c>
      <c r="N14" s="5">
        <v>230061</v>
      </c>
      <c r="O14" s="5"/>
      <c r="P14" s="5"/>
      <c r="R14" s="30" t="s">
        <v>71</v>
      </c>
      <c r="S14" s="5">
        <v>152783</v>
      </c>
      <c r="T14" s="5"/>
      <c r="U14" s="5"/>
    </row>
    <row r="15" spans="1:21" x14ac:dyDescent="0.2">
      <c r="A15" s="29">
        <v>10</v>
      </c>
      <c r="B15" s="4" t="s">
        <v>9</v>
      </c>
      <c r="C15" s="21">
        <f>SUM(C6:C14)</f>
        <v>0</v>
      </c>
      <c r="D15" s="21">
        <f>SUM(D6:D14)</f>
        <v>0</v>
      </c>
      <c r="E15" s="21">
        <f>SUM(E6:E14)</f>
        <v>0</v>
      </c>
      <c r="F15" s="19"/>
      <c r="G15" s="4" t="s">
        <v>9</v>
      </c>
      <c r="H15" s="21">
        <f>SUM(H6:H14)</f>
        <v>0</v>
      </c>
      <c r="I15" s="21">
        <f>SUM(I6:I14)</f>
        <v>0</v>
      </c>
      <c r="J15" s="21">
        <f>SUM(J6:J14)</f>
        <v>0</v>
      </c>
      <c r="L15" s="29">
        <v>10</v>
      </c>
      <c r="M15" s="4" t="s">
        <v>9</v>
      </c>
      <c r="N15" s="21">
        <f>SUM(N6:N14)</f>
        <v>697956</v>
      </c>
      <c r="O15" s="21">
        <f>SUM(O6:O14)</f>
        <v>0</v>
      </c>
      <c r="P15" s="21">
        <f>SUM(P6:P14)</f>
        <v>0</v>
      </c>
      <c r="R15" s="4" t="s">
        <v>9</v>
      </c>
      <c r="S15" s="21">
        <f>SUM(S6:S14)</f>
        <v>425123</v>
      </c>
      <c r="T15" s="21">
        <f>SUM(T6:T14)</f>
        <v>0</v>
      </c>
      <c r="U15" s="21">
        <f>SUM(U6:U14)</f>
        <v>0</v>
      </c>
    </row>
    <row r="16" spans="1:21" x14ac:dyDescent="0.2">
      <c r="A16" s="29"/>
      <c r="B16" s="19"/>
      <c r="C16" s="4"/>
      <c r="D16" s="4"/>
      <c r="E16" s="4"/>
      <c r="F16" s="19"/>
      <c r="G16" s="19"/>
      <c r="H16" s="4"/>
      <c r="I16" s="4"/>
      <c r="J16" s="4"/>
    </row>
    <row r="17" spans="1:21" x14ac:dyDescent="0.2">
      <c r="A17" s="29"/>
      <c r="B17" s="30" t="s">
        <v>6</v>
      </c>
      <c r="C17" s="5"/>
      <c r="D17" s="5"/>
      <c r="E17" s="5"/>
      <c r="F17" s="19"/>
      <c r="G17" s="30" t="s">
        <v>6</v>
      </c>
      <c r="H17" s="5"/>
      <c r="I17" s="5"/>
      <c r="J17" s="5"/>
      <c r="M17" s="30" t="s">
        <v>6</v>
      </c>
      <c r="N17" s="5"/>
      <c r="O17" s="5"/>
      <c r="P17" s="5"/>
      <c r="R17" s="30" t="s">
        <v>6</v>
      </c>
      <c r="S17" s="5"/>
      <c r="T17" s="5"/>
      <c r="U17" s="5"/>
    </row>
    <row r="18" spans="1:21" x14ac:dyDescent="0.2">
      <c r="A18" s="29">
        <v>11</v>
      </c>
      <c r="B18" s="19" t="s">
        <v>8</v>
      </c>
      <c r="C18" s="4"/>
      <c r="D18" s="4"/>
      <c r="E18" s="4"/>
      <c r="F18" s="19"/>
      <c r="G18" s="19" t="s">
        <v>8</v>
      </c>
      <c r="H18" s="4"/>
      <c r="I18" s="4"/>
      <c r="J18" s="4"/>
      <c r="L18" s="29">
        <v>11</v>
      </c>
      <c r="M18" s="19" t="s">
        <v>8</v>
      </c>
      <c r="R18" s="19" t="s">
        <v>8</v>
      </c>
    </row>
    <row r="19" spans="1:21" x14ac:dyDescent="0.2">
      <c r="A19" s="29">
        <v>12</v>
      </c>
      <c r="B19" s="19" t="s">
        <v>72</v>
      </c>
      <c r="C19" s="4"/>
      <c r="D19" s="4"/>
      <c r="E19" s="4"/>
      <c r="F19" s="19"/>
      <c r="G19" s="19" t="s">
        <v>72</v>
      </c>
      <c r="H19" s="4"/>
      <c r="I19" s="4"/>
      <c r="J19" s="4"/>
      <c r="L19" s="29">
        <v>12</v>
      </c>
      <c r="M19" s="19" t="s">
        <v>72</v>
      </c>
      <c r="R19" s="19" t="s">
        <v>72</v>
      </c>
    </row>
    <row r="20" spans="1:21" x14ac:dyDescent="0.2">
      <c r="A20" s="29">
        <v>13</v>
      </c>
      <c r="B20" s="30" t="s">
        <v>73</v>
      </c>
      <c r="C20" s="5"/>
      <c r="D20" s="5"/>
      <c r="E20" s="5"/>
      <c r="F20" s="19"/>
      <c r="G20" s="30" t="s">
        <v>73</v>
      </c>
      <c r="H20" s="5"/>
      <c r="I20" s="5"/>
      <c r="J20" s="5"/>
      <c r="L20" s="29">
        <v>13</v>
      </c>
      <c r="M20" s="30" t="s">
        <v>73</v>
      </c>
      <c r="N20" s="5"/>
      <c r="O20" s="5"/>
      <c r="P20" s="5"/>
      <c r="R20" s="30" t="s">
        <v>73</v>
      </c>
      <c r="S20" s="5"/>
      <c r="T20" s="5"/>
      <c r="U20" s="5"/>
    </row>
    <row r="21" spans="1:21" x14ac:dyDescent="0.2">
      <c r="A21" s="29">
        <v>14</v>
      </c>
      <c r="B21" s="4" t="s">
        <v>7</v>
      </c>
      <c r="C21" s="21">
        <f>SUM(C18:C20)</f>
        <v>0</v>
      </c>
      <c r="D21" s="21">
        <f>SUM(D18:D20)</f>
        <v>0</v>
      </c>
      <c r="E21" s="21">
        <f>SUM(E18:E20)</f>
        <v>0</v>
      </c>
      <c r="F21" s="19"/>
      <c r="G21" s="4" t="s">
        <v>7</v>
      </c>
      <c r="H21" s="21">
        <f>SUM(H18:H20)</f>
        <v>0</v>
      </c>
      <c r="I21" s="21">
        <f>SUM(I18:I20)</f>
        <v>0</v>
      </c>
      <c r="J21" s="21">
        <f>SUM(J18:J20)</f>
        <v>0</v>
      </c>
      <c r="L21" s="29">
        <v>14</v>
      </c>
      <c r="M21" s="4" t="s">
        <v>7</v>
      </c>
      <c r="N21" s="21">
        <f>SUM(N18:N20)</f>
        <v>0</v>
      </c>
      <c r="O21" s="21">
        <f>SUM(O18:O20)</f>
        <v>0</v>
      </c>
      <c r="P21" s="21">
        <f>SUM(P18:P20)</f>
        <v>0</v>
      </c>
      <c r="R21" s="4" t="s">
        <v>7</v>
      </c>
      <c r="S21" s="21">
        <f>SUM(S18:S20)</f>
        <v>0</v>
      </c>
      <c r="T21" s="21">
        <f>SUM(T18:T20)</f>
        <v>0</v>
      </c>
      <c r="U21" s="21">
        <f>SUM(U18:U20)</f>
        <v>0</v>
      </c>
    </row>
    <row r="22" spans="1:21" x14ac:dyDescent="0.2">
      <c r="A22" s="29"/>
      <c r="B22" s="19"/>
      <c r="C22" s="4"/>
      <c r="D22" s="4"/>
      <c r="E22" s="4"/>
      <c r="F22" s="19"/>
      <c r="G22" s="19"/>
      <c r="H22" s="4"/>
      <c r="I22" s="4"/>
      <c r="J22" s="4"/>
    </row>
    <row r="23" spans="1:21" x14ac:dyDescent="0.2">
      <c r="A23" s="29"/>
      <c r="B23" s="30" t="s">
        <v>18</v>
      </c>
      <c r="C23" s="5"/>
      <c r="D23" s="5"/>
      <c r="E23" s="5"/>
      <c r="F23" s="19"/>
      <c r="G23" s="30" t="s">
        <v>18</v>
      </c>
      <c r="H23" s="5"/>
      <c r="I23" s="5"/>
      <c r="J23" s="5"/>
      <c r="M23" s="30" t="s">
        <v>18</v>
      </c>
      <c r="N23" s="5"/>
      <c r="O23" s="5"/>
      <c r="P23" s="5"/>
      <c r="R23" s="30" t="s">
        <v>18</v>
      </c>
      <c r="S23" s="5"/>
      <c r="T23" s="5"/>
      <c r="U23" s="5"/>
    </row>
    <row r="24" spans="1:21" x14ac:dyDescent="0.2">
      <c r="A24" s="29">
        <v>15</v>
      </c>
      <c r="B24" s="19" t="s">
        <v>11</v>
      </c>
      <c r="C24" s="4"/>
      <c r="D24" s="4"/>
      <c r="E24" s="4"/>
      <c r="F24" s="19"/>
      <c r="G24" s="19" t="s">
        <v>11</v>
      </c>
      <c r="H24" s="4"/>
      <c r="I24" s="4"/>
      <c r="J24" s="4"/>
      <c r="L24" s="29">
        <v>15</v>
      </c>
      <c r="M24" s="19" t="s">
        <v>11</v>
      </c>
      <c r="N24" s="4">
        <v>47642</v>
      </c>
      <c r="R24" s="19" t="s">
        <v>11</v>
      </c>
      <c r="S24" s="4">
        <v>36120</v>
      </c>
    </row>
    <row r="25" spans="1:21" x14ac:dyDescent="0.2">
      <c r="A25" s="29">
        <v>16</v>
      </c>
      <c r="B25" s="19" t="s">
        <v>12</v>
      </c>
      <c r="C25" s="4"/>
      <c r="D25" s="4"/>
      <c r="E25" s="4"/>
      <c r="F25" s="19"/>
      <c r="G25" s="19" t="s">
        <v>12</v>
      </c>
      <c r="H25" s="4"/>
      <c r="I25" s="4"/>
      <c r="J25" s="4"/>
      <c r="L25" s="29">
        <v>16</v>
      </c>
      <c r="M25" s="19" t="s">
        <v>12</v>
      </c>
      <c r="R25" s="19" t="s">
        <v>12</v>
      </c>
    </row>
    <row r="26" spans="1:21" x14ac:dyDescent="0.2">
      <c r="A26" s="29">
        <v>17</v>
      </c>
      <c r="B26" s="19" t="s">
        <v>74</v>
      </c>
      <c r="C26" s="4"/>
      <c r="D26" s="4"/>
      <c r="E26" s="4"/>
      <c r="F26" s="19"/>
      <c r="G26" s="19" t="s">
        <v>74</v>
      </c>
      <c r="H26" s="4"/>
      <c r="I26" s="4"/>
      <c r="J26" s="4"/>
      <c r="L26" s="29">
        <v>17</v>
      </c>
      <c r="M26" s="19" t="s">
        <v>74</v>
      </c>
      <c r="R26" s="19" t="s">
        <v>74</v>
      </c>
    </row>
    <row r="27" spans="1:21" x14ac:dyDescent="0.2">
      <c r="A27" s="29">
        <v>18</v>
      </c>
      <c r="B27" s="19" t="s">
        <v>14</v>
      </c>
      <c r="C27" s="4"/>
      <c r="D27" s="4"/>
      <c r="E27" s="4"/>
      <c r="F27" s="19"/>
      <c r="G27" s="19" t="s">
        <v>14</v>
      </c>
      <c r="H27" s="4"/>
      <c r="I27" s="4"/>
      <c r="J27" s="4"/>
      <c r="L27" s="29">
        <v>18</v>
      </c>
      <c r="M27" s="19" t="s">
        <v>14</v>
      </c>
      <c r="R27" s="19" t="s">
        <v>14</v>
      </c>
    </row>
    <row r="28" spans="1:21" x14ac:dyDescent="0.2">
      <c r="A28" s="29">
        <v>19</v>
      </c>
      <c r="B28" s="19" t="s">
        <v>75</v>
      </c>
      <c r="C28" s="4"/>
      <c r="D28" s="4"/>
      <c r="E28" s="4"/>
      <c r="F28" s="19"/>
      <c r="G28" s="19" t="s">
        <v>75</v>
      </c>
      <c r="H28" s="4"/>
      <c r="I28" s="4"/>
      <c r="J28" s="4"/>
      <c r="L28" s="29">
        <v>19</v>
      </c>
      <c r="M28" s="19" t="s">
        <v>75</v>
      </c>
      <c r="N28" s="4">
        <v>21359</v>
      </c>
      <c r="R28" s="19" t="s">
        <v>75</v>
      </c>
      <c r="S28" s="4">
        <v>25464</v>
      </c>
    </row>
    <row r="29" spans="1:21" x14ac:dyDescent="0.2">
      <c r="A29" s="29">
        <v>20</v>
      </c>
      <c r="B29" s="30" t="s">
        <v>76</v>
      </c>
      <c r="C29" s="5"/>
      <c r="D29" s="5"/>
      <c r="E29" s="5"/>
      <c r="F29" s="19"/>
      <c r="G29" s="30" t="s">
        <v>76</v>
      </c>
      <c r="H29" s="5"/>
      <c r="I29" s="5"/>
      <c r="J29" s="5"/>
      <c r="L29" s="29">
        <v>20</v>
      </c>
      <c r="M29" s="30" t="s">
        <v>76</v>
      </c>
      <c r="N29" s="5"/>
      <c r="O29" s="5"/>
      <c r="P29" s="5"/>
      <c r="R29" s="30" t="s">
        <v>76</v>
      </c>
      <c r="S29" s="5"/>
      <c r="T29" s="5"/>
      <c r="U29" s="5"/>
    </row>
    <row r="30" spans="1:21" x14ac:dyDescent="0.2">
      <c r="A30" s="29">
        <v>21</v>
      </c>
      <c r="B30" s="4" t="s">
        <v>10</v>
      </c>
      <c r="C30" s="21">
        <f>SUM(C24:C29)</f>
        <v>0</v>
      </c>
      <c r="D30" s="21">
        <f>SUM(D24:D29)</f>
        <v>0</v>
      </c>
      <c r="E30" s="21">
        <f>SUM(E24:E29)</f>
        <v>0</v>
      </c>
      <c r="F30" s="19"/>
      <c r="G30" s="4" t="s">
        <v>10</v>
      </c>
      <c r="H30" s="21">
        <f>SUM(H24:H29)</f>
        <v>0</v>
      </c>
      <c r="I30" s="21">
        <f>SUM(I24:I29)</f>
        <v>0</v>
      </c>
      <c r="J30" s="21">
        <f>SUM(J24:J29)</f>
        <v>0</v>
      </c>
      <c r="L30" s="29">
        <v>21</v>
      </c>
      <c r="M30" s="4" t="s">
        <v>10</v>
      </c>
      <c r="N30" s="21">
        <f>SUM(N24:N29)</f>
        <v>69001</v>
      </c>
      <c r="O30" s="21">
        <f>SUM(O24:O29)</f>
        <v>0</v>
      </c>
      <c r="P30" s="21">
        <f>SUM(P24:P29)</f>
        <v>0</v>
      </c>
      <c r="R30" s="4" t="s">
        <v>10</v>
      </c>
      <c r="S30" s="21">
        <f>SUM(S24:S29)</f>
        <v>61584</v>
      </c>
      <c r="T30" s="21">
        <f>SUM(T24:T29)</f>
        <v>0</v>
      </c>
      <c r="U30" s="21">
        <f>SUM(U24:U29)</f>
        <v>0</v>
      </c>
    </row>
    <row r="31" spans="1:21" ht="12" thickBot="1" x14ac:dyDescent="0.25">
      <c r="A31" s="29"/>
      <c r="B31" s="31"/>
      <c r="C31" s="9"/>
      <c r="D31" s="9"/>
      <c r="E31" s="9"/>
      <c r="F31" s="19"/>
      <c r="G31" s="31"/>
      <c r="H31" s="9"/>
      <c r="I31" s="9"/>
      <c r="J31" s="9"/>
      <c r="M31" s="31"/>
      <c r="N31" s="9"/>
      <c r="O31" s="9"/>
      <c r="P31" s="9"/>
      <c r="R31" s="31"/>
      <c r="S31" s="9"/>
      <c r="T31" s="9"/>
      <c r="U31" s="9"/>
    </row>
    <row r="32" spans="1:21" ht="12" thickTop="1" x14ac:dyDescent="0.2">
      <c r="A32" s="29">
        <v>22</v>
      </c>
      <c r="B32" s="7" t="s">
        <v>15</v>
      </c>
      <c r="C32" s="24">
        <f>(C15+C21+C30)</f>
        <v>0</v>
      </c>
      <c r="D32" s="24">
        <f>(D15+D21+D30)</f>
        <v>0</v>
      </c>
      <c r="E32" s="24">
        <f>(E15+E21+E30)</f>
        <v>0</v>
      </c>
      <c r="F32" s="19"/>
      <c r="G32" s="7" t="s">
        <v>15</v>
      </c>
      <c r="H32" s="24">
        <f>(H15+H21+H30)</f>
        <v>0</v>
      </c>
      <c r="I32" s="24">
        <f>(I15+I21+I30)</f>
        <v>0</v>
      </c>
      <c r="J32" s="24">
        <f>(J15+J21+J30)</f>
        <v>0</v>
      </c>
      <c r="L32" s="29">
        <v>22</v>
      </c>
      <c r="M32" s="7" t="s">
        <v>15</v>
      </c>
      <c r="N32" s="24">
        <f>(N15+N21+N30)</f>
        <v>766957</v>
      </c>
      <c r="O32" s="24">
        <f>(O15+O21+O30)</f>
        <v>0</v>
      </c>
      <c r="P32" s="24">
        <f>(P15+P21+P30)</f>
        <v>0</v>
      </c>
      <c r="R32" s="7" t="s">
        <v>15</v>
      </c>
      <c r="S32" s="24">
        <f>(S15+S21+S30)</f>
        <v>486707</v>
      </c>
      <c r="T32" s="24">
        <f>(T15+T21+T30)</f>
        <v>0</v>
      </c>
      <c r="U32" s="24">
        <f>(U15+U21+U30)</f>
        <v>0</v>
      </c>
    </row>
    <row r="33" spans="1:21" x14ac:dyDescent="0.2">
      <c r="A33" s="29"/>
      <c r="B33" s="19"/>
      <c r="C33" s="4"/>
      <c r="D33" s="4"/>
      <c r="E33" s="4"/>
      <c r="F33" s="19"/>
      <c r="G33" s="19"/>
      <c r="H33" s="4"/>
      <c r="I33" s="4"/>
      <c r="J33" s="4"/>
    </row>
    <row r="34" spans="1:21" x14ac:dyDescent="0.2">
      <c r="A34" s="29"/>
      <c r="B34" s="30" t="s">
        <v>29</v>
      </c>
      <c r="C34" s="5"/>
      <c r="D34" s="5"/>
      <c r="E34" s="5"/>
      <c r="F34" s="19"/>
      <c r="G34" s="30" t="s">
        <v>29</v>
      </c>
      <c r="H34" s="5"/>
      <c r="I34" s="5"/>
      <c r="J34" s="5"/>
      <c r="M34" s="30" t="s">
        <v>29</v>
      </c>
      <c r="N34" s="5"/>
      <c r="O34" s="5"/>
      <c r="P34" s="5"/>
      <c r="R34" s="30" t="s">
        <v>29</v>
      </c>
      <c r="S34" s="5"/>
      <c r="T34" s="5"/>
      <c r="U34" s="5"/>
    </row>
    <row r="35" spans="1:21" x14ac:dyDescent="0.2">
      <c r="A35" s="29">
        <v>23</v>
      </c>
      <c r="B35" s="19" t="s">
        <v>30</v>
      </c>
      <c r="C35" s="4"/>
      <c r="D35" s="4"/>
      <c r="E35" s="4"/>
      <c r="F35" s="19"/>
      <c r="G35" s="19" t="s">
        <v>30</v>
      </c>
      <c r="H35" s="4"/>
      <c r="I35" s="4"/>
      <c r="J35" s="4"/>
      <c r="L35" s="29">
        <v>23</v>
      </c>
      <c r="M35" s="19" t="s">
        <v>30</v>
      </c>
      <c r="R35" s="19" t="s">
        <v>30</v>
      </c>
    </row>
    <row r="36" spans="1:21" x14ac:dyDescent="0.2">
      <c r="A36" s="29">
        <v>24</v>
      </c>
      <c r="B36" s="19" t="s">
        <v>31</v>
      </c>
      <c r="C36" s="4"/>
      <c r="D36" s="4"/>
      <c r="E36" s="4"/>
      <c r="F36" s="19"/>
      <c r="G36" s="19" t="s">
        <v>31</v>
      </c>
      <c r="H36" s="4"/>
      <c r="I36" s="4"/>
      <c r="J36" s="4"/>
      <c r="L36" s="29">
        <v>24</v>
      </c>
      <c r="M36" s="19" t="s">
        <v>31</v>
      </c>
      <c r="R36" s="19" t="s">
        <v>31</v>
      </c>
    </row>
    <row r="37" spans="1:21" x14ac:dyDescent="0.2">
      <c r="A37" s="29">
        <v>25</v>
      </c>
      <c r="B37" s="19" t="s">
        <v>48</v>
      </c>
      <c r="C37" s="4"/>
      <c r="D37" s="4"/>
      <c r="E37" s="4"/>
      <c r="F37" s="19"/>
      <c r="G37" s="19" t="s">
        <v>48</v>
      </c>
      <c r="H37" s="4"/>
      <c r="I37" s="4"/>
      <c r="J37" s="4"/>
      <c r="L37" s="29">
        <v>25</v>
      </c>
      <c r="M37" s="19" t="s">
        <v>48</v>
      </c>
      <c r="R37" s="19" t="s">
        <v>48</v>
      </c>
    </row>
    <row r="38" spans="1:21" x14ac:dyDescent="0.2">
      <c r="A38" s="29">
        <v>26</v>
      </c>
      <c r="B38" s="19" t="s">
        <v>77</v>
      </c>
      <c r="C38" s="4"/>
      <c r="D38" s="4"/>
      <c r="E38" s="4"/>
      <c r="F38" s="19"/>
      <c r="G38" s="19" t="s">
        <v>77</v>
      </c>
      <c r="H38" s="4"/>
      <c r="I38" s="4"/>
      <c r="J38" s="4"/>
      <c r="L38" s="29">
        <v>26</v>
      </c>
      <c r="M38" s="19" t="s">
        <v>77</v>
      </c>
      <c r="R38" s="19" t="s">
        <v>77</v>
      </c>
    </row>
    <row r="39" spans="1:21" x14ac:dyDescent="0.2">
      <c r="A39" s="29">
        <v>27</v>
      </c>
      <c r="B39" s="30" t="s">
        <v>78</v>
      </c>
      <c r="C39" s="5"/>
      <c r="D39" s="5"/>
      <c r="E39" s="5"/>
      <c r="F39" s="19"/>
      <c r="G39" s="30" t="s">
        <v>78</v>
      </c>
      <c r="H39" s="5"/>
      <c r="I39" s="5"/>
      <c r="J39" s="5"/>
      <c r="L39" s="29">
        <v>27</v>
      </c>
      <c r="M39" s="30" t="s">
        <v>78</v>
      </c>
      <c r="N39" s="5"/>
      <c r="O39" s="5"/>
      <c r="P39" s="5"/>
      <c r="R39" s="30" t="s">
        <v>78</v>
      </c>
      <c r="S39" s="5"/>
      <c r="T39" s="5"/>
      <c r="U39" s="5"/>
    </row>
    <row r="40" spans="1:21" ht="12" thickBot="1" x14ac:dyDescent="0.25">
      <c r="A40" s="29"/>
      <c r="B40" s="31"/>
      <c r="C40" s="34"/>
      <c r="D40" s="34"/>
      <c r="E40" s="34"/>
      <c r="F40" s="19"/>
      <c r="G40" s="31"/>
      <c r="H40" s="34"/>
      <c r="I40" s="34"/>
      <c r="J40" s="34"/>
      <c r="M40" s="31"/>
      <c r="N40" s="34"/>
      <c r="O40" s="34"/>
      <c r="P40" s="34"/>
      <c r="R40" s="31"/>
      <c r="S40" s="34"/>
      <c r="T40" s="34"/>
      <c r="U40" s="34"/>
    </row>
    <row r="41" spans="1:21" ht="12" thickTop="1" x14ac:dyDescent="0.2">
      <c r="A41" s="29">
        <v>28</v>
      </c>
      <c r="B41" s="32" t="s">
        <v>82</v>
      </c>
      <c r="C41" s="33">
        <f>SUM(C35:C39)</f>
        <v>0</v>
      </c>
      <c r="D41" s="33">
        <f>SUM(D35:D39)</f>
        <v>0</v>
      </c>
      <c r="E41" s="33">
        <f>SUM(E35:E39)</f>
        <v>0</v>
      </c>
      <c r="F41" s="19"/>
      <c r="G41" s="32" t="s">
        <v>82</v>
      </c>
      <c r="H41" s="33">
        <f>SUM(H35:H39)</f>
        <v>0</v>
      </c>
      <c r="I41" s="33">
        <f>SUM(I35:I39)</f>
        <v>0</v>
      </c>
      <c r="J41" s="33">
        <f>SUM(J35:J39)</f>
        <v>0</v>
      </c>
      <c r="L41" s="29">
        <v>28</v>
      </c>
      <c r="M41" s="32" t="s">
        <v>82</v>
      </c>
      <c r="N41" s="33">
        <f>SUM(N35:N39)</f>
        <v>0</v>
      </c>
      <c r="O41" s="33">
        <f>SUM(O35:O39)</f>
        <v>0</v>
      </c>
      <c r="P41" s="33">
        <f>SUM(P35:P39)</f>
        <v>0</v>
      </c>
      <c r="R41" s="32" t="s">
        <v>82</v>
      </c>
      <c r="S41" s="33">
        <f>SUM(S35:S39)</f>
        <v>0</v>
      </c>
      <c r="T41" s="33">
        <f>SUM(T35:T39)</f>
        <v>0</v>
      </c>
      <c r="U41" s="33">
        <f>SUM(U35:U39)</f>
        <v>0</v>
      </c>
    </row>
    <row r="42" spans="1:21" x14ac:dyDescent="0.2">
      <c r="A42" s="29"/>
      <c r="B42" s="19"/>
      <c r="C42" s="4"/>
      <c r="D42" s="4"/>
      <c r="E42" s="4"/>
      <c r="F42" s="19"/>
      <c r="G42" s="19"/>
      <c r="H42" s="4"/>
      <c r="I42" s="4"/>
      <c r="J42" s="4"/>
    </row>
    <row r="43" spans="1:21" x14ac:dyDescent="0.2">
      <c r="A43" s="29"/>
      <c r="B43" s="30" t="s">
        <v>79</v>
      </c>
      <c r="C43" s="5"/>
      <c r="D43" s="5"/>
      <c r="E43" s="5"/>
      <c r="F43" s="19"/>
      <c r="G43" s="30" t="s">
        <v>79</v>
      </c>
      <c r="H43" s="5"/>
      <c r="I43" s="5"/>
      <c r="J43" s="5"/>
      <c r="M43" s="30" t="s">
        <v>79</v>
      </c>
      <c r="N43" s="5"/>
      <c r="O43" s="5"/>
      <c r="P43" s="5"/>
      <c r="R43" s="30" t="s">
        <v>79</v>
      </c>
      <c r="S43" s="5"/>
      <c r="T43" s="5"/>
      <c r="U43" s="5"/>
    </row>
    <row r="44" spans="1:21" x14ac:dyDescent="0.2">
      <c r="A44" s="29">
        <v>29</v>
      </c>
      <c r="B44" s="19" t="s">
        <v>80</v>
      </c>
      <c r="C44" s="4"/>
      <c r="D44" s="4"/>
      <c r="E44" s="4"/>
      <c r="F44" s="19"/>
      <c r="G44" s="19" t="s">
        <v>80</v>
      </c>
      <c r="H44" s="4"/>
      <c r="I44" s="4"/>
      <c r="J44" s="4"/>
      <c r="L44" s="29">
        <v>29</v>
      </c>
      <c r="M44" s="19" t="s">
        <v>80</v>
      </c>
      <c r="R44" s="19" t="s">
        <v>80</v>
      </c>
    </row>
    <row r="45" spans="1:21" x14ac:dyDescent="0.2">
      <c r="A45" s="29">
        <v>30</v>
      </c>
      <c r="B45" s="30" t="s">
        <v>81</v>
      </c>
      <c r="C45" s="5"/>
      <c r="D45" s="5"/>
      <c r="E45" s="5"/>
      <c r="F45" s="19"/>
      <c r="G45" s="30" t="s">
        <v>81</v>
      </c>
      <c r="H45" s="5"/>
      <c r="I45" s="5"/>
      <c r="J45" s="5"/>
      <c r="L45" s="29">
        <v>30</v>
      </c>
      <c r="M45" s="30" t="s">
        <v>81</v>
      </c>
      <c r="N45" s="5">
        <v>38257</v>
      </c>
      <c r="O45" s="5"/>
      <c r="P45" s="5"/>
      <c r="R45" s="30" t="s">
        <v>81</v>
      </c>
      <c r="S45" s="5">
        <v>4149</v>
      </c>
      <c r="T45" s="5"/>
      <c r="U45" s="5"/>
    </row>
    <row r="46" spans="1:21" ht="12" thickBot="1" x14ac:dyDescent="0.25">
      <c r="A46" s="29"/>
      <c r="B46" s="31"/>
      <c r="C46" s="34"/>
      <c r="D46" s="34"/>
      <c r="E46" s="34"/>
      <c r="F46" s="19"/>
      <c r="G46" s="31"/>
      <c r="H46" s="34"/>
      <c r="I46" s="34"/>
      <c r="J46" s="34"/>
      <c r="M46" s="31"/>
      <c r="N46" s="34"/>
      <c r="O46" s="34"/>
      <c r="P46" s="34"/>
      <c r="R46" s="31"/>
      <c r="S46" s="34"/>
      <c r="T46" s="34"/>
      <c r="U46" s="34"/>
    </row>
    <row r="47" spans="1:21" ht="12" thickTop="1" x14ac:dyDescent="0.2">
      <c r="A47" s="29">
        <v>31</v>
      </c>
      <c r="B47" s="7" t="s">
        <v>28</v>
      </c>
      <c r="C47" s="27">
        <f>SUM(C44:C45)</f>
        <v>0</v>
      </c>
      <c r="D47" s="27">
        <f>SUM(D44:D45)</f>
        <v>0</v>
      </c>
      <c r="E47" s="27">
        <f>SUM(E44:E45)</f>
        <v>0</v>
      </c>
      <c r="F47" s="19"/>
      <c r="G47" s="7" t="s">
        <v>28</v>
      </c>
      <c r="H47" s="27">
        <f>SUM(H44:H45)</f>
        <v>0</v>
      </c>
      <c r="I47" s="27">
        <f>SUM(I44:I45)</f>
        <v>0</v>
      </c>
      <c r="J47" s="27">
        <f>SUM(J44:J45)</f>
        <v>0</v>
      </c>
      <c r="L47" s="29">
        <v>31</v>
      </c>
      <c r="M47" s="7" t="s">
        <v>28</v>
      </c>
      <c r="N47" s="27">
        <f>SUM(N44:N45)</f>
        <v>38257</v>
      </c>
      <c r="O47" s="27">
        <f>SUM(O44:O45)</f>
        <v>0</v>
      </c>
      <c r="P47" s="27">
        <f>SUM(P44:P45)</f>
        <v>0</v>
      </c>
      <c r="R47" s="7" t="s">
        <v>28</v>
      </c>
      <c r="S47" s="27">
        <f>SUM(S44:S45)</f>
        <v>4149</v>
      </c>
      <c r="T47" s="27">
        <f>SUM(T44:T45)</f>
        <v>0</v>
      </c>
      <c r="U47" s="27">
        <f>SUM(U44:U45)</f>
        <v>0</v>
      </c>
    </row>
    <row r="48" spans="1:21" ht="12" thickBot="1" x14ac:dyDescent="0.25">
      <c r="A48" s="29"/>
      <c r="B48" s="31"/>
      <c r="C48" s="9"/>
      <c r="D48" s="9"/>
      <c r="E48" s="9"/>
      <c r="F48" s="19"/>
      <c r="G48" s="31"/>
      <c r="H48" s="9"/>
      <c r="I48" s="9"/>
      <c r="J48" s="9"/>
      <c r="M48" s="31"/>
      <c r="N48" s="9"/>
      <c r="O48" s="9"/>
      <c r="P48" s="9"/>
      <c r="R48" s="31"/>
      <c r="S48" s="9"/>
      <c r="T48" s="9"/>
      <c r="U48" s="9"/>
    </row>
    <row r="49" spans="1:21" ht="12.75" thickTop="1" thickBot="1" x14ac:dyDescent="0.25">
      <c r="A49" s="29">
        <v>32</v>
      </c>
      <c r="B49" s="12" t="s">
        <v>49</v>
      </c>
      <c r="C49" s="28">
        <f>(C32+C41+C47)</f>
        <v>0</v>
      </c>
      <c r="D49" s="28">
        <f>(D32+D41+D47)</f>
        <v>0</v>
      </c>
      <c r="E49" s="28">
        <f>(E32+E41+E47)</f>
        <v>0</v>
      </c>
      <c r="F49" s="19"/>
      <c r="G49" s="12" t="s">
        <v>49</v>
      </c>
      <c r="H49" s="28">
        <f>(H32+H41+H47)</f>
        <v>0</v>
      </c>
      <c r="I49" s="28">
        <f>(I32+I41+I47)</f>
        <v>0</v>
      </c>
      <c r="J49" s="28">
        <f>(J32+J41+J47)</f>
        <v>0</v>
      </c>
      <c r="L49" s="29">
        <v>32</v>
      </c>
      <c r="M49" s="12" t="s">
        <v>49</v>
      </c>
      <c r="N49" s="28">
        <f>(N32+N41+N47)</f>
        <v>805214</v>
      </c>
      <c r="O49" s="28">
        <f>(O32+O41+O47)</f>
        <v>0</v>
      </c>
      <c r="P49" s="28">
        <f>(P32+P41+P47)</f>
        <v>0</v>
      </c>
      <c r="R49" s="12" t="s">
        <v>49</v>
      </c>
      <c r="S49" s="28">
        <f>(S32+S41+S47)</f>
        <v>490856</v>
      </c>
      <c r="T49" s="28">
        <f>(T32+T41+T47)</f>
        <v>0</v>
      </c>
      <c r="U49" s="28">
        <f>(U32+U41+U47)</f>
        <v>0</v>
      </c>
    </row>
    <row r="50" spans="1:21" ht="12" thickTop="1" x14ac:dyDescent="0.2">
      <c r="A50" s="29"/>
      <c r="B50" s="19"/>
      <c r="C50" s="4"/>
      <c r="D50" s="4"/>
      <c r="E50" s="4"/>
      <c r="F50" s="19"/>
      <c r="G50" s="19"/>
      <c r="H50" s="4"/>
      <c r="I50" s="4"/>
      <c r="J50" s="4"/>
    </row>
    <row r="51" spans="1:21" x14ac:dyDescent="0.2">
      <c r="A51" s="29"/>
      <c r="B51" s="19"/>
      <c r="C51" s="4"/>
      <c r="D51" s="4"/>
      <c r="E51" s="4"/>
      <c r="F51" s="19"/>
      <c r="G51" s="19"/>
      <c r="H51" s="4"/>
      <c r="I51" s="4"/>
      <c r="J51" s="4"/>
    </row>
    <row r="52" spans="1:21" s="4" customFormat="1" x14ac:dyDescent="0.2">
      <c r="A52" s="6"/>
      <c r="B52" s="38" t="s">
        <v>86</v>
      </c>
      <c r="C52" s="5"/>
      <c r="D52" s="5"/>
      <c r="E52" s="5"/>
      <c r="G52" s="38" t="s">
        <v>86</v>
      </c>
      <c r="H52" s="5"/>
      <c r="I52" s="5"/>
      <c r="J52" s="5"/>
      <c r="L52" s="6"/>
      <c r="M52" s="38" t="s">
        <v>86</v>
      </c>
      <c r="N52" s="5"/>
      <c r="O52" s="5"/>
      <c r="P52" s="5"/>
      <c r="R52" s="38" t="s">
        <v>86</v>
      </c>
      <c r="S52" s="5"/>
      <c r="T52" s="5"/>
      <c r="U52" s="5"/>
    </row>
    <row r="53" spans="1:21" s="4" customFormat="1" x14ac:dyDescent="0.2">
      <c r="A53" s="6">
        <v>1</v>
      </c>
      <c r="B53" s="4" t="s">
        <v>95</v>
      </c>
      <c r="C53" s="40"/>
      <c r="D53" s="40"/>
      <c r="E53" s="40"/>
      <c r="G53" s="4" t="s">
        <v>95</v>
      </c>
      <c r="H53" s="40"/>
      <c r="I53" s="40"/>
      <c r="J53" s="40"/>
      <c r="L53" s="6">
        <v>1</v>
      </c>
      <c r="M53" s="4" t="s">
        <v>95</v>
      </c>
      <c r="N53" s="40">
        <v>0</v>
      </c>
      <c r="R53" s="4" t="s">
        <v>95</v>
      </c>
      <c r="S53" s="40">
        <v>0</v>
      </c>
    </row>
    <row r="54" spans="1:21" s="4" customFormat="1" x14ac:dyDescent="0.2">
      <c r="A54" s="29">
        <v>24</v>
      </c>
      <c r="B54" s="4" t="s">
        <v>96</v>
      </c>
      <c r="C54" s="35">
        <f>(C36)</f>
        <v>0</v>
      </c>
      <c r="D54" s="35">
        <f>(D36)</f>
        <v>0</v>
      </c>
      <c r="E54" s="35">
        <f>(E36)</f>
        <v>0</v>
      </c>
      <c r="G54" s="4" t="s">
        <v>96</v>
      </c>
      <c r="H54" s="35">
        <f>(H36)</f>
        <v>0</v>
      </c>
      <c r="I54" s="35">
        <f>(I36)</f>
        <v>0</v>
      </c>
      <c r="J54" s="35">
        <f>(J36)</f>
        <v>0</v>
      </c>
      <c r="L54" s="29">
        <v>24</v>
      </c>
      <c r="M54" s="4" t="s">
        <v>96</v>
      </c>
      <c r="N54" s="35">
        <f>(N36)</f>
        <v>0</v>
      </c>
      <c r="O54" s="35">
        <f>(O36)</f>
        <v>0</v>
      </c>
      <c r="P54" s="35">
        <f>(P36)</f>
        <v>0</v>
      </c>
      <c r="R54" s="4" t="s">
        <v>96</v>
      </c>
      <c r="S54" s="35">
        <f>(S36)</f>
        <v>0</v>
      </c>
      <c r="T54" s="35">
        <f>(T36)</f>
        <v>0</v>
      </c>
      <c r="U54" s="35">
        <f>(U36)</f>
        <v>0</v>
      </c>
    </row>
    <row r="55" spans="1:21" s="4" customFormat="1" x14ac:dyDescent="0.2">
      <c r="A55" s="46" t="s">
        <v>108</v>
      </c>
      <c r="B55" s="5" t="s">
        <v>109</v>
      </c>
      <c r="C55" s="5"/>
      <c r="D55" s="5"/>
      <c r="E55" s="5"/>
      <c r="G55" s="5" t="s">
        <v>109</v>
      </c>
      <c r="H55" s="5"/>
      <c r="I55" s="5"/>
      <c r="J55" s="5"/>
      <c r="L55" s="46" t="s">
        <v>108</v>
      </c>
      <c r="M55" s="5" t="s">
        <v>109</v>
      </c>
      <c r="N55" s="5">
        <v>772010</v>
      </c>
      <c r="O55" s="5"/>
      <c r="P55" s="5"/>
      <c r="R55" s="5" t="s">
        <v>109</v>
      </c>
      <c r="S55" s="5">
        <v>698621</v>
      </c>
      <c r="T55" s="5"/>
      <c r="U55" s="5"/>
    </row>
    <row r="56" spans="1:21" s="4" customFormat="1" x14ac:dyDescent="0.2">
      <c r="A56" s="6"/>
      <c r="B56" s="4" t="s">
        <v>90</v>
      </c>
      <c r="C56" s="35">
        <f>SUM(C53:C55)</f>
        <v>0</v>
      </c>
      <c r="D56" s="35">
        <f>SUM(D53:D55)</f>
        <v>0</v>
      </c>
      <c r="E56" s="35">
        <f>SUM(E53:E55)</f>
        <v>0</v>
      </c>
      <c r="G56" s="4" t="s">
        <v>90</v>
      </c>
      <c r="H56" s="35">
        <f>SUM(H53:H55)</f>
        <v>0</v>
      </c>
      <c r="I56" s="35">
        <f>SUM(I53:I55)</f>
        <v>0</v>
      </c>
      <c r="J56" s="35">
        <f>SUM(J53:J55)</f>
        <v>0</v>
      </c>
      <c r="L56" s="6"/>
      <c r="M56" s="4" t="s">
        <v>90</v>
      </c>
      <c r="N56" s="35">
        <f>SUM(N53:N55)</f>
        <v>772010</v>
      </c>
      <c r="O56" s="35">
        <f>SUM(O53:O55)</f>
        <v>0</v>
      </c>
      <c r="P56" s="35">
        <f>SUM(P53:P55)</f>
        <v>0</v>
      </c>
      <c r="R56" s="4" t="s">
        <v>90</v>
      </c>
      <c r="S56" s="35">
        <f>SUM(S53:S55)</f>
        <v>698621</v>
      </c>
      <c r="T56" s="35">
        <f>SUM(T53:T55)</f>
        <v>0</v>
      </c>
      <c r="U56" s="35">
        <f>SUM(U53:U55)</f>
        <v>0</v>
      </c>
    </row>
    <row r="57" spans="1:21" s="4" customFormat="1" ht="12" thickBot="1" x14ac:dyDescent="0.25">
      <c r="A57" s="6"/>
      <c r="B57" s="9"/>
      <c r="C57" s="9"/>
      <c r="D57" s="9"/>
      <c r="E57" s="9"/>
      <c r="G57" s="9"/>
      <c r="H57" s="9"/>
      <c r="I57" s="9"/>
      <c r="J57" s="9"/>
      <c r="L57" s="6"/>
      <c r="M57" s="9"/>
      <c r="N57" s="9"/>
      <c r="O57" s="9"/>
      <c r="P57" s="9"/>
      <c r="R57" s="9"/>
      <c r="S57" s="9"/>
      <c r="T57" s="9"/>
      <c r="U57" s="9"/>
    </row>
    <row r="58" spans="1:21" s="4" customFormat="1" ht="12.75" thickTop="1" thickBot="1" x14ac:dyDescent="0.25">
      <c r="A58" s="6"/>
      <c r="B58" s="12" t="s">
        <v>92</v>
      </c>
      <c r="C58" s="36"/>
      <c r="D58" s="36"/>
      <c r="E58" s="37">
        <f>SUM(C32:E32,C47:E47,C56:E56)</f>
        <v>0</v>
      </c>
      <c r="G58" s="12" t="s">
        <v>92</v>
      </c>
      <c r="H58" s="36"/>
      <c r="I58" s="36"/>
      <c r="J58" s="37">
        <f>SUM(H32:J32,H47:J47,H56:J56)</f>
        <v>0</v>
      </c>
      <c r="L58" s="6"/>
      <c r="M58" s="12" t="s">
        <v>92</v>
      </c>
      <c r="N58" s="36"/>
      <c r="O58" s="36"/>
      <c r="P58" s="37">
        <f>SUM(N32:P32,N47:P47,N56:P56)</f>
        <v>1577224</v>
      </c>
      <c r="R58" s="12" t="s">
        <v>92</v>
      </c>
      <c r="S58" s="36"/>
      <c r="T58" s="36"/>
      <c r="U58" s="37">
        <f>SUM(S32:U32,S47:U47,S56:U56)</f>
        <v>1189477</v>
      </c>
    </row>
    <row r="59" spans="1:21" s="4" customFormat="1" ht="12" thickTop="1" x14ac:dyDescent="0.2">
      <c r="A59" s="6"/>
      <c r="L59" s="6"/>
    </row>
    <row r="60" spans="1:21" s="4" customFormat="1" x14ac:dyDescent="0.2">
      <c r="A60" s="6"/>
      <c r="B60" s="4" t="s">
        <v>93</v>
      </c>
      <c r="G60" s="4" t="s">
        <v>93</v>
      </c>
      <c r="L60" s="6"/>
      <c r="M60" s="4" t="s">
        <v>93</v>
      </c>
      <c r="P60" s="4">
        <v>6568</v>
      </c>
      <c r="R60" s="4" t="s">
        <v>93</v>
      </c>
      <c r="U60" s="4">
        <v>7051</v>
      </c>
    </row>
    <row r="61" spans="1:21" x14ac:dyDescent="0.2">
      <c r="A61" s="29"/>
      <c r="B61" s="19"/>
      <c r="C61" s="4"/>
      <c r="D61" s="4"/>
      <c r="E61" s="4"/>
      <c r="F61" s="19"/>
      <c r="G61" s="19"/>
      <c r="H61" s="4"/>
      <c r="I61" s="4"/>
      <c r="J61" s="4"/>
    </row>
    <row r="62" spans="1:21" x14ac:dyDescent="0.2">
      <c r="A62" s="29"/>
      <c r="B62" s="19"/>
      <c r="C62" s="4"/>
      <c r="D62" s="4"/>
      <c r="E62" s="4"/>
      <c r="F62" s="19"/>
      <c r="G62" s="19"/>
      <c r="H62" s="4"/>
      <c r="I62" s="4"/>
      <c r="J62" s="4"/>
    </row>
    <row r="63" spans="1:21" s="4" customFormat="1" x14ac:dyDescent="0.2">
      <c r="A63" s="6"/>
      <c r="G63" s="38" t="s">
        <v>102</v>
      </c>
      <c r="H63" s="5"/>
      <c r="I63" s="5"/>
      <c r="J63" s="5"/>
      <c r="L63" s="6"/>
      <c r="R63" s="38" t="s">
        <v>102</v>
      </c>
      <c r="S63" s="5"/>
      <c r="T63" s="5"/>
      <c r="U63" s="5"/>
    </row>
    <row r="64" spans="1:21" s="4" customFormat="1" x14ac:dyDescent="0.2">
      <c r="A64" s="6"/>
      <c r="G64" s="4" t="s">
        <v>103</v>
      </c>
      <c r="J64" s="41" t="e">
        <f>(E58+J58)/(E60+J60)</f>
        <v>#DIV/0!</v>
      </c>
      <c r="L64" s="6"/>
      <c r="R64" s="4" t="s">
        <v>103</v>
      </c>
      <c r="U64" s="41">
        <f>(P58+U58)/(P60+U60)</f>
        <v>203.1500844408547</v>
      </c>
    </row>
    <row r="65" spans="1:21" s="19" customFormat="1" x14ac:dyDescent="0.2">
      <c r="A65" s="6"/>
      <c r="B65" s="4"/>
      <c r="C65" s="4"/>
      <c r="D65" s="4"/>
      <c r="E65" s="4"/>
      <c r="G65" s="4" t="s">
        <v>104</v>
      </c>
      <c r="H65" s="4"/>
      <c r="I65" s="43"/>
      <c r="J65" s="42"/>
      <c r="L65" s="6"/>
      <c r="M65" s="4"/>
      <c r="N65" s="4"/>
      <c r="O65" s="4"/>
      <c r="P65" s="4"/>
      <c r="R65" s="4" t="s">
        <v>104</v>
      </c>
      <c r="S65" s="4"/>
      <c r="T65" s="43">
        <v>39538</v>
      </c>
      <c r="U65" s="42">
        <v>308.42399999999998</v>
      </c>
    </row>
    <row r="66" spans="1:21" s="19" customFormat="1" x14ac:dyDescent="0.2">
      <c r="A66" s="6"/>
      <c r="B66" s="4"/>
      <c r="C66" s="4"/>
      <c r="D66" s="4"/>
      <c r="E66" s="4"/>
      <c r="G66" s="4" t="s">
        <v>105</v>
      </c>
      <c r="H66" s="4"/>
      <c r="I66" s="43">
        <f>DATE(2011,3,31)</f>
        <v>40633</v>
      </c>
      <c r="J66" s="42">
        <v>338.9</v>
      </c>
      <c r="L66" s="6"/>
      <c r="M66" s="4"/>
      <c r="N66" s="4"/>
      <c r="O66" s="4"/>
      <c r="P66" s="4"/>
      <c r="R66" s="4" t="s">
        <v>105</v>
      </c>
      <c r="S66" s="4"/>
      <c r="T66" s="43">
        <f>DATE(2011,3,31)</f>
        <v>40633</v>
      </c>
      <c r="U66" s="42">
        <v>338.9</v>
      </c>
    </row>
    <row r="67" spans="1:21" s="19" customFormat="1" x14ac:dyDescent="0.2">
      <c r="A67" s="6"/>
      <c r="B67" s="4"/>
      <c r="C67" s="4"/>
      <c r="D67" s="4"/>
      <c r="E67" s="4"/>
      <c r="G67" s="5" t="s">
        <v>106</v>
      </c>
      <c r="H67" s="5"/>
      <c r="I67" s="5"/>
      <c r="J67" s="45" t="e">
        <f>(J66/J65)</f>
        <v>#DIV/0!</v>
      </c>
      <c r="L67" s="6"/>
      <c r="M67" s="4"/>
      <c r="N67" s="4"/>
      <c r="O67" s="4"/>
      <c r="P67" s="4"/>
      <c r="R67" s="5" t="s">
        <v>106</v>
      </c>
      <c r="S67" s="5"/>
      <c r="T67" s="5"/>
      <c r="U67" s="45">
        <f>(U66/U65)</f>
        <v>1.0988120250045392</v>
      </c>
    </row>
    <row r="68" spans="1:21" s="19" customFormat="1" x14ac:dyDescent="0.2">
      <c r="A68" s="6"/>
      <c r="B68" s="4"/>
      <c r="C68" s="4"/>
      <c r="D68" s="4"/>
      <c r="E68" s="4"/>
      <c r="G68" s="7" t="s">
        <v>107</v>
      </c>
      <c r="H68" s="4"/>
      <c r="I68" s="4"/>
      <c r="J68" s="44" t="e">
        <f>(J64*J67)</f>
        <v>#DIV/0!</v>
      </c>
      <c r="L68" s="6"/>
      <c r="M68" s="4"/>
      <c r="N68" s="4"/>
      <c r="O68" s="4"/>
      <c r="P68" s="4"/>
      <c r="R68" s="7" t="s">
        <v>107</v>
      </c>
      <c r="S68" s="4"/>
      <c r="T68" s="4"/>
      <c r="U68" s="44">
        <f>(U64*U67)</f>
        <v>223.22375566429869</v>
      </c>
    </row>
    <row r="69" spans="1:21" x14ac:dyDescent="0.2">
      <c r="A69" s="29"/>
      <c r="B69" s="19"/>
      <c r="C69" s="4"/>
      <c r="D69" s="4"/>
      <c r="E69" s="4"/>
      <c r="F69" s="19"/>
      <c r="G69" s="19"/>
      <c r="H69" s="4"/>
      <c r="I69" s="4"/>
      <c r="J69" s="4"/>
    </row>
    <row r="70" spans="1:21" x14ac:dyDescent="0.2">
      <c r="A70" s="29"/>
      <c r="B70" s="19"/>
      <c r="C70" s="4"/>
      <c r="D70" s="4"/>
      <c r="E70" s="4"/>
      <c r="F70" s="19"/>
      <c r="G70" s="19"/>
      <c r="H70" s="4"/>
      <c r="I70" s="4"/>
      <c r="J70" s="4"/>
    </row>
    <row r="71" spans="1:21" s="4" customFormat="1" x14ac:dyDescent="0.2">
      <c r="A71" s="6"/>
      <c r="G71" s="38" t="s">
        <v>110</v>
      </c>
      <c r="H71" s="5"/>
      <c r="I71" s="5"/>
      <c r="J71" s="5"/>
      <c r="L71" s="6"/>
      <c r="R71" s="38" t="s">
        <v>110</v>
      </c>
      <c r="S71" s="5"/>
      <c r="T71" s="5"/>
      <c r="U71" s="5"/>
    </row>
    <row r="72" spans="1:21" s="4" customFormat="1" x14ac:dyDescent="0.2">
      <c r="A72" s="6"/>
      <c r="G72" s="4" t="s">
        <v>107</v>
      </c>
      <c r="J72" s="41" t="e">
        <f>(J68)</f>
        <v>#DIV/0!</v>
      </c>
      <c r="L72" s="6"/>
      <c r="R72" s="4" t="s">
        <v>107</v>
      </c>
      <c r="U72" s="41">
        <f>(U68)</f>
        <v>223.22375566429869</v>
      </c>
    </row>
    <row r="73" spans="1:21" s="4" customFormat="1" x14ac:dyDescent="0.2">
      <c r="A73" s="6"/>
      <c r="G73" s="4" t="s">
        <v>114</v>
      </c>
      <c r="L73" s="6"/>
      <c r="R73" s="4" t="s">
        <v>114</v>
      </c>
      <c r="U73" s="4">
        <v>2459</v>
      </c>
    </row>
    <row r="74" spans="1:21" s="4" customFormat="1" x14ac:dyDescent="0.2">
      <c r="A74" s="6"/>
      <c r="G74" s="4" t="s">
        <v>112</v>
      </c>
      <c r="J74" s="41" t="e">
        <f>(J72*J73)</f>
        <v>#DIV/0!</v>
      </c>
      <c r="L74" s="6"/>
      <c r="R74" s="4" t="s">
        <v>112</v>
      </c>
      <c r="U74" s="41">
        <f>(U72*U73)</f>
        <v>548907.21517851052</v>
      </c>
    </row>
    <row r="75" spans="1:21" s="4" customFormat="1" x14ac:dyDescent="0.2">
      <c r="A75" s="6"/>
      <c r="G75" s="4" t="s">
        <v>115</v>
      </c>
      <c r="J75" s="41"/>
      <c r="L75" s="6"/>
      <c r="R75" s="4" t="s">
        <v>115</v>
      </c>
      <c r="U75" s="41">
        <v>142599</v>
      </c>
    </row>
    <row r="76" spans="1:21" s="4" customFormat="1" x14ac:dyDescent="0.2">
      <c r="A76" s="6"/>
      <c r="G76" s="4" t="s">
        <v>111</v>
      </c>
      <c r="J76" s="41" t="e">
        <f>(J74-J75)</f>
        <v>#DIV/0!</v>
      </c>
      <c r="L76" s="6"/>
      <c r="R76" s="4" t="s">
        <v>111</v>
      </c>
      <c r="U76" s="41">
        <f>(U74-U75)</f>
        <v>406308.21517851052</v>
      </c>
    </row>
    <row r="77" spans="1:21" s="4" customFormat="1" x14ac:dyDescent="0.2">
      <c r="A77" s="6"/>
      <c r="G77" s="5" t="s">
        <v>121</v>
      </c>
      <c r="H77" s="5"/>
      <c r="I77" s="5"/>
      <c r="J77" s="5"/>
      <c r="L77" s="6"/>
      <c r="R77" s="5" t="s">
        <v>121</v>
      </c>
      <c r="S77" s="5"/>
      <c r="T77" s="5"/>
      <c r="U77" s="5">
        <v>16634</v>
      </c>
    </row>
    <row r="78" spans="1:21" s="4" customFormat="1" x14ac:dyDescent="0.2">
      <c r="A78" s="6"/>
      <c r="G78" s="7" t="s">
        <v>113</v>
      </c>
      <c r="J78" s="41" t="e">
        <f>(J76/J77)</f>
        <v>#DIV/0!</v>
      </c>
      <c r="L78" s="6"/>
      <c r="R78" s="7" t="s">
        <v>113</v>
      </c>
      <c r="U78" s="44">
        <f>(U76/U77)</f>
        <v>24.42636859315321</v>
      </c>
    </row>
  </sheetData>
  <phoneticPr fontId="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8"/>
  </sheetPr>
  <dimension ref="A1:U114"/>
  <sheetViews>
    <sheetView workbookViewId="0">
      <pane ySplit="4" topLeftCell="A5" activePane="bottomLeft" state="frozen"/>
      <selection pane="bottomLeft" activeCell="I43" sqref="I43"/>
    </sheetView>
  </sheetViews>
  <sheetFormatPr defaultRowHeight="11.25" x14ac:dyDescent="0.2"/>
  <cols>
    <col min="1" max="1" width="5.6640625" bestFit="1" customWidth="1"/>
    <col min="2" max="2" width="37.33203125" bestFit="1" customWidth="1"/>
    <col min="3" max="3" width="9" bestFit="1" customWidth="1"/>
    <col min="4" max="4" width="8.6640625" bestFit="1" customWidth="1"/>
    <col min="5" max="5" width="10.1640625" bestFit="1" customWidth="1"/>
    <col min="6" max="6" width="1" customWidth="1"/>
    <col min="7" max="7" width="37.5" bestFit="1" customWidth="1"/>
    <col min="8" max="8" width="9" bestFit="1" customWidth="1"/>
    <col min="9" max="9" width="9.1640625" bestFit="1" customWidth="1"/>
    <col min="10" max="10" width="10.1640625" bestFit="1" customWidth="1"/>
    <col min="12" max="12" width="5.6640625" style="6" bestFit="1" customWidth="1"/>
    <col min="13" max="13" width="38.33203125" style="4" customWidth="1"/>
    <col min="14" max="15" width="11.83203125" style="4" customWidth="1"/>
    <col min="16" max="16" width="13.83203125" style="4" customWidth="1"/>
    <col min="17" max="17" width="1" customWidth="1"/>
    <col min="18" max="18" width="38.33203125" style="4" customWidth="1"/>
    <col min="19" max="20" width="11.83203125" style="4" customWidth="1"/>
    <col min="21" max="21" width="13.83203125" style="4" customWidth="1"/>
  </cols>
  <sheetData>
    <row r="1" spans="1:21" x14ac:dyDescent="0.2">
      <c r="A1" s="6"/>
      <c r="B1" s="7" t="s">
        <v>126</v>
      </c>
      <c r="C1" s="7"/>
      <c r="D1" s="7"/>
      <c r="E1" s="15" t="s">
        <v>57</v>
      </c>
      <c r="G1" s="7" t="s">
        <v>126</v>
      </c>
      <c r="H1" s="7"/>
      <c r="I1" s="7"/>
      <c r="J1" s="15" t="s">
        <v>57</v>
      </c>
      <c r="M1" s="7" t="s">
        <v>126</v>
      </c>
      <c r="N1" s="7"/>
      <c r="O1" s="7"/>
      <c r="P1" s="15" t="s">
        <v>57</v>
      </c>
      <c r="R1" s="7" t="s">
        <v>126</v>
      </c>
      <c r="S1" s="7"/>
      <c r="T1" s="7"/>
      <c r="U1" s="15" t="s">
        <v>57</v>
      </c>
    </row>
    <row r="2" spans="1:21" ht="12" thickBot="1" x14ac:dyDescent="0.25">
      <c r="A2" s="6"/>
      <c r="B2" s="9" t="s">
        <v>59</v>
      </c>
      <c r="C2" s="9"/>
      <c r="D2" s="14">
        <f>DATE(2009,1,1)</f>
        <v>39814</v>
      </c>
      <c r="E2" s="14">
        <f>DATE(2009,12,31)</f>
        <v>40178</v>
      </c>
      <c r="F2" s="4"/>
      <c r="G2" s="9" t="s">
        <v>59</v>
      </c>
      <c r="H2" s="9"/>
      <c r="I2" s="14">
        <f>DATE(2008,1,1)</f>
        <v>39448</v>
      </c>
      <c r="J2" s="14">
        <f>DATE(2008,12,31)</f>
        <v>39813</v>
      </c>
      <c r="M2" s="9" t="s">
        <v>59</v>
      </c>
      <c r="N2" s="9"/>
      <c r="O2" s="14">
        <f>DATE(2009,1,1)</f>
        <v>39814</v>
      </c>
      <c r="P2" s="14">
        <f>DATE(2009,12,31)</f>
        <v>40178</v>
      </c>
      <c r="Q2" s="4"/>
      <c r="R2" s="9" t="s">
        <v>59</v>
      </c>
      <c r="S2" s="9"/>
      <c r="T2" s="14">
        <f>DATE(2008,1,1)</f>
        <v>39448</v>
      </c>
      <c r="U2" s="14">
        <f>DATE(2008,12,31)</f>
        <v>39813</v>
      </c>
    </row>
    <row r="3" spans="1:21" ht="12" thickTop="1" x14ac:dyDescent="0.2">
      <c r="A3" s="6"/>
      <c r="B3" s="4"/>
      <c r="C3" s="4"/>
      <c r="D3" s="4"/>
      <c r="E3" s="4"/>
      <c r="F3" s="4"/>
      <c r="G3" s="4"/>
      <c r="H3" s="4"/>
      <c r="I3" s="4"/>
      <c r="J3" s="4"/>
    </row>
    <row r="4" spans="1:21" ht="33.75" x14ac:dyDescent="0.2">
      <c r="A4" s="6"/>
      <c r="B4" s="4"/>
      <c r="C4" s="11" t="s">
        <v>50</v>
      </c>
      <c r="D4" s="11" t="s">
        <v>51</v>
      </c>
      <c r="E4" s="11" t="s">
        <v>52</v>
      </c>
      <c r="F4" s="4"/>
      <c r="G4" s="4"/>
      <c r="H4" s="11" t="s">
        <v>50</v>
      </c>
      <c r="I4" s="11" t="s">
        <v>51</v>
      </c>
      <c r="J4" s="11" t="s">
        <v>52</v>
      </c>
      <c r="N4" s="11" t="s">
        <v>50</v>
      </c>
      <c r="O4" s="11" t="s">
        <v>51</v>
      </c>
      <c r="P4" s="11" t="s">
        <v>52</v>
      </c>
      <c r="S4" s="11" t="s">
        <v>50</v>
      </c>
      <c r="T4" s="11" t="s">
        <v>51</v>
      </c>
      <c r="U4" s="11" t="s">
        <v>52</v>
      </c>
    </row>
    <row r="5" spans="1:21" x14ac:dyDescent="0.2">
      <c r="A5" s="6"/>
      <c r="B5" s="5" t="s">
        <v>0</v>
      </c>
      <c r="C5" s="5"/>
      <c r="D5" s="5"/>
      <c r="E5" s="5"/>
      <c r="F5" s="4"/>
      <c r="G5" s="5" t="s">
        <v>0</v>
      </c>
      <c r="H5" s="5"/>
      <c r="I5" s="5"/>
      <c r="J5" s="5"/>
      <c r="M5" s="5" t="s">
        <v>0</v>
      </c>
      <c r="N5" s="5"/>
      <c r="O5" s="5"/>
      <c r="P5" s="5"/>
      <c r="R5" s="5" t="s">
        <v>0</v>
      </c>
      <c r="S5" s="5"/>
      <c r="T5" s="5"/>
      <c r="U5" s="5"/>
    </row>
    <row r="6" spans="1:21" x14ac:dyDescent="0.2">
      <c r="A6" s="6">
        <v>1</v>
      </c>
      <c r="B6" s="4" t="s">
        <v>1</v>
      </c>
      <c r="C6" s="4"/>
      <c r="D6" s="4"/>
      <c r="E6" s="21">
        <f>(C6+D6)</f>
        <v>0</v>
      </c>
      <c r="F6" s="4"/>
      <c r="G6" s="4" t="s">
        <v>1</v>
      </c>
      <c r="H6" s="4"/>
      <c r="I6" s="4"/>
      <c r="J6" s="21">
        <f>(H6+I6)</f>
        <v>0</v>
      </c>
      <c r="L6" s="6">
        <v>1</v>
      </c>
      <c r="M6" s="4" t="s">
        <v>1</v>
      </c>
      <c r="P6" s="21">
        <f>(N6+O6)</f>
        <v>0</v>
      </c>
      <c r="R6" s="4" t="s">
        <v>1</v>
      </c>
      <c r="U6" s="21">
        <f>(S6+T6)</f>
        <v>0</v>
      </c>
    </row>
    <row r="7" spans="1:21" x14ac:dyDescent="0.2">
      <c r="A7" s="6">
        <v>2</v>
      </c>
      <c r="B7" s="4" t="s">
        <v>2</v>
      </c>
      <c r="C7" s="4"/>
      <c r="D7" s="4"/>
      <c r="E7" s="21">
        <f t="shared" ref="E7:E16" si="0">(C7+D7)</f>
        <v>0</v>
      </c>
      <c r="F7" s="4"/>
      <c r="G7" s="4" t="s">
        <v>2</v>
      </c>
      <c r="H7" s="4"/>
      <c r="I7" s="4"/>
      <c r="J7" s="21">
        <f t="shared" ref="J7:J16" si="1">(H7+I7)</f>
        <v>0</v>
      </c>
      <c r="L7" s="6">
        <v>2</v>
      </c>
      <c r="M7" s="4" t="s">
        <v>2</v>
      </c>
      <c r="P7" s="21">
        <f t="shared" ref="P7:P16" si="2">(N7+O7)</f>
        <v>0</v>
      </c>
      <c r="R7" s="4" t="s">
        <v>2</v>
      </c>
      <c r="U7" s="21">
        <f t="shared" ref="U7:U16" si="3">(S7+T7)</f>
        <v>0</v>
      </c>
    </row>
    <row r="8" spans="1:21" x14ac:dyDescent="0.2">
      <c r="A8" s="6">
        <v>3</v>
      </c>
      <c r="B8" s="4" t="s">
        <v>3</v>
      </c>
      <c r="C8" s="4"/>
      <c r="D8" s="4"/>
      <c r="E8" s="21">
        <f t="shared" si="0"/>
        <v>0</v>
      </c>
      <c r="F8" s="4"/>
      <c r="G8" s="4" t="s">
        <v>3</v>
      </c>
      <c r="H8" s="4"/>
      <c r="I8" s="4"/>
      <c r="J8" s="21">
        <f t="shared" si="1"/>
        <v>0</v>
      </c>
      <c r="L8" s="6">
        <v>3</v>
      </c>
      <c r="M8" s="4" t="s">
        <v>3</v>
      </c>
      <c r="P8" s="21">
        <f t="shared" si="2"/>
        <v>0</v>
      </c>
      <c r="R8" s="4" t="s">
        <v>3</v>
      </c>
      <c r="U8" s="21">
        <f t="shared" si="3"/>
        <v>0</v>
      </c>
    </row>
    <row r="9" spans="1:21" x14ac:dyDescent="0.2">
      <c r="A9" s="6">
        <v>4</v>
      </c>
      <c r="B9" s="4" t="s">
        <v>41</v>
      </c>
      <c r="C9" s="4"/>
      <c r="D9" s="4"/>
      <c r="E9" s="21">
        <f t="shared" si="0"/>
        <v>0</v>
      </c>
      <c r="F9" s="4"/>
      <c r="G9" s="4" t="s">
        <v>41</v>
      </c>
      <c r="H9" s="4"/>
      <c r="I9" s="4"/>
      <c r="J9" s="21">
        <f t="shared" si="1"/>
        <v>0</v>
      </c>
      <c r="L9" s="6">
        <v>4</v>
      </c>
      <c r="M9" s="4" t="s">
        <v>41</v>
      </c>
      <c r="P9" s="21">
        <f t="shared" si="2"/>
        <v>0</v>
      </c>
      <c r="R9" s="4" t="s">
        <v>41</v>
      </c>
      <c r="U9" s="21">
        <f t="shared" si="3"/>
        <v>0</v>
      </c>
    </row>
    <row r="10" spans="1:21" x14ac:dyDescent="0.2">
      <c r="A10" s="6">
        <v>5</v>
      </c>
      <c r="B10" s="4" t="s">
        <v>4</v>
      </c>
      <c r="C10" s="4"/>
      <c r="D10" s="4"/>
      <c r="E10" s="21">
        <f t="shared" si="0"/>
        <v>0</v>
      </c>
      <c r="F10" s="4"/>
      <c r="G10" s="4" t="s">
        <v>4</v>
      </c>
      <c r="H10" s="4"/>
      <c r="I10" s="4"/>
      <c r="J10" s="21">
        <f t="shared" si="1"/>
        <v>0</v>
      </c>
      <c r="L10" s="6">
        <v>5</v>
      </c>
      <c r="M10" s="4" t="s">
        <v>4</v>
      </c>
      <c r="P10" s="21">
        <f t="shared" si="2"/>
        <v>0</v>
      </c>
      <c r="R10" s="4" t="s">
        <v>4</v>
      </c>
      <c r="U10" s="21">
        <f t="shared" si="3"/>
        <v>0</v>
      </c>
    </row>
    <row r="11" spans="1:21" x14ac:dyDescent="0.2">
      <c r="A11" s="6">
        <v>6</v>
      </c>
      <c r="B11" s="4" t="s">
        <v>42</v>
      </c>
      <c r="C11" s="4"/>
      <c r="D11" s="4"/>
      <c r="E11" s="21">
        <f t="shared" si="0"/>
        <v>0</v>
      </c>
      <c r="F11" s="4"/>
      <c r="G11" s="4" t="s">
        <v>42</v>
      </c>
      <c r="H11" s="4"/>
      <c r="I11" s="4"/>
      <c r="J11" s="21">
        <f t="shared" si="1"/>
        <v>0</v>
      </c>
      <c r="L11" s="6">
        <v>6</v>
      </c>
      <c r="M11" s="4" t="s">
        <v>42</v>
      </c>
      <c r="P11" s="21">
        <f t="shared" si="2"/>
        <v>0</v>
      </c>
      <c r="R11" s="4" t="s">
        <v>42</v>
      </c>
      <c r="U11" s="21">
        <f t="shared" si="3"/>
        <v>0</v>
      </c>
    </row>
    <row r="12" spans="1:21" x14ac:dyDescent="0.2">
      <c r="A12" s="6">
        <v>7</v>
      </c>
      <c r="B12" s="4" t="s">
        <v>43</v>
      </c>
      <c r="C12" s="4"/>
      <c r="D12" s="4"/>
      <c r="E12" s="21">
        <f t="shared" si="0"/>
        <v>0</v>
      </c>
      <c r="F12" s="4"/>
      <c r="G12" s="4" t="s">
        <v>43</v>
      </c>
      <c r="H12" s="4"/>
      <c r="I12" s="4"/>
      <c r="J12" s="21">
        <f t="shared" si="1"/>
        <v>0</v>
      </c>
      <c r="L12" s="6">
        <v>7</v>
      </c>
      <c r="M12" s="4" t="s">
        <v>43</v>
      </c>
      <c r="P12" s="21">
        <f t="shared" si="2"/>
        <v>0</v>
      </c>
      <c r="R12" s="4" t="s">
        <v>43</v>
      </c>
      <c r="U12" s="21">
        <f t="shared" si="3"/>
        <v>0</v>
      </c>
    </row>
    <row r="13" spans="1:21" x14ac:dyDescent="0.2">
      <c r="A13" s="6">
        <v>8</v>
      </c>
      <c r="B13" s="4" t="s">
        <v>5</v>
      </c>
      <c r="C13" s="4"/>
      <c r="D13" s="4"/>
      <c r="E13" s="21">
        <f t="shared" si="0"/>
        <v>0</v>
      </c>
      <c r="F13" s="4"/>
      <c r="G13" s="4" t="s">
        <v>5</v>
      </c>
      <c r="H13" s="4"/>
      <c r="I13" s="4"/>
      <c r="J13" s="21">
        <f t="shared" si="1"/>
        <v>0</v>
      </c>
      <c r="L13" s="6">
        <v>8</v>
      </c>
      <c r="M13" s="4" t="s">
        <v>5</v>
      </c>
      <c r="P13" s="21">
        <f t="shared" si="2"/>
        <v>0</v>
      </c>
      <c r="R13" s="4" t="s">
        <v>5</v>
      </c>
      <c r="U13" s="21">
        <f t="shared" si="3"/>
        <v>0</v>
      </c>
    </row>
    <row r="14" spans="1:21" x14ac:dyDescent="0.2">
      <c r="A14" s="6">
        <v>9</v>
      </c>
      <c r="B14" s="20" t="s">
        <v>44</v>
      </c>
      <c r="C14" s="4"/>
      <c r="D14" s="4"/>
      <c r="E14" s="21">
        <f t="shared" si="0"/>
        <v>0</v>
      </c>
      <c r="F14" s="4"/>
      <c r="G14" s="20" t="s">
        <v>44</v>
      </c>
      <c r="H14" s="4"/>
      <c r="I14" s="4"/>
      <c r="J14" s="21">
        <f t="shared" si="1"/>
        <v>0</v>
      </c>
      <c r="L14" s="6">
        <v>9</v>
      </c>
      <c r="M14" s="20" t="s">
        <v>44</v>
      </c>
      <c r="P14" s="21">
        <f t="shared" si="2"/>
        <v>0</v>
      </c>
      <c r="R14" s="20" t="s">
        <v>44</v>
      </c>
      <c r="U14" s="21">
        <f t="shared" si="3"/>
        <v>0</v>
      </c>
    </row>
    <row r="15" spans="1:21" x14ac:dyDescent="0.2">
      <c r="A15" s="6">
        <v>10</v>
      </c>
      <c r="B15" s="20" t="s">
        <v>44</v>
      </c>
      <c r="C15" s="4"/>
      <c r="D15" s="4"/>
      <c r="E15" s="21">
        <f t="shared" si="0"/>
        <v>0</v>
      </c>
      <c r="F15" s="4"/>
      <c r="G15" s="20" t="s">
        <v>44</v>
      </c>
      <c r="H15" s="4"/>
      <c r="I15" s="4"/>
      <c r="J15" s="21">
        <f t="shared" si="1"/>
        <v>0</v>
      </c>
      <c r="L15" s="6">
        <v>10</v>
      </c>
      <c r="M15" s="20" t="s">
        <v>44</v>
      </c>
      <c r="P15" s="21">
        <f t="shared" si="2"/>
        <v>0</v>
      </c>
      <c r="R15" s="20" t="s">
        <v>44</v>
      </c>
      <c r="U15" s="21">
        <f t="shared" si="3"/>
        <v>0</v>
      </c>
    </row>
    <row r="16" spans="1:21" x14ac:dyDescent="0.2">
      <c r="A16" s="6">
        <v>11</v>
      </c>
      <c r="B16" s="22" t="s">
        <v>44</v>
      </c>
      <c r="C16" s="5"/>
      <c r="D16" s="5"/>
      <c r="E16" s="23">
        <f t="shared" si="0"/>
        <v>0</v>
      </c>
      <c r="F16" s="4"/>
      <c r="G16" s="22" t="s">
        <v>44</v>
      </c>
      <c r="H16" s="5"/>
      <c r="I16" s="5"/>
      <c r="J16" s="23">
        <f t="shared" si="1"/>
        <v>0</v>
      </c>
      <c r="L16" s="6">
        <v>11</v>
      </c>
      <c r="M16" s="22" t="s">
        <v>44</v>
      </c>
      <c r="N16" s="5"/>
      <c r="O16" s="5"/>
      <c r="P16" s="23">
        <f t="shared" si="2"/>
        <v>0</v>
      </c>
      <c r="R16" s="22" t="s">
        <v>44</v>
      </c>
      <c r="S16" s="5"/>
      <c r="T16" s="5"/>
      <c r="U16" s="23">
        <f t="shared" si="3"/>
        <v>0</v>
      </c>
    </row>
    <row r="17" spans="1:21" x14ac:dyDescent="0.2">
      <c r="A17" s="6">
        <v>12</v>
      </c>
      <c r="B17" s="4" t="s">
        <v>9</v>
      </c>
      <c r="C17" s="21">
        <f>SUM(C6:C16)</f>
        <v>0</v>
      </c>
      <c r="D17" s="21">
        <f>SUM(D6:D16)</f>
        <v>0</v>
      </c>
      <c r="E17" s="21">
        <f>SUM(E6:E16)</f>
        <v>0</v>
      </c>
      <c r="F17" s="4"/>
      <c r="G17" s="4" t="s">
        <v>9</v>
      </c>
      <c r="H17" s="21">
        <f>SUM(H6:H16)</f>
        <v>0</v>
      </c>
      <c r="I17" s="21">
        <f>SUM(I6:I16)</f>
        <v>0</v>
      </c>
      <c r="J17" s="21">
        <f>SUM(J6:J16)</f>
        <v>0</v>
      </c>
      <c r="L17" s="6">
        <v>12</v>
      </c>
      <c r="M17" s="4" t="s">
        <v>9</v>
      </c>
      <c r="N17" s="21">
        <f>SUM(N6:N16)</f>
        <v>0</v>
      </c>
      <c r="O17" s="21">
        <f>SUM(O6:O16)</f>
        <v>0</v>
      </c>
      <c r="P17" s="21">
        <f>SUM(P6:P16)</f>
        <v>0</v>
      </c>
      <c r="R17" s="4" t="s">
        <v>9</v>
      </c>
      <c r="S17" s="21">
        <f>SUM(S6:S16)</f>
        <v>0</v>
      </c>
      <c r="T17" s="21">
        <f>SUM(T6:T16)</f>
        <v>0</v>
      </c>
      <c r="U17" s="21">
        <f>SUM(U6:U16)</f>
        <v>0</v>
      </c>
    </row>
    <row r="18" spans="1:21" x14ac:dyDescent="0.2">
      <c r="A18" s="6"/>
      <c r="B18" s="4"/>
      <c r="C18" s="4"/>
      <c r="D18" s="4"/>
      <c r="E18" s="4"/>
      <c r="F18" s="4"/>
      <c r="G18" s="4"/>
      <c r="H18" s="4"/>
      <c r="I18" s="4"/>
      <c r="J18" s="4"/>
    </row>
    <row r="19" spans="1:21" x14ac:dyDescent="0.2">
      <c r="A19" s="6"/>
      <c r="B19" s="5" t="s">
        <v>6</v>
      </c>
      <c r="C19" s="5"/>
      <c r="D19" s="5"/>
      <c r="E19" s="5"/>
      <c r="F19" s="4"/>
      <c r="G19" s="5" t="s">
        <v>6</v>
      </c>
      <c r="H19" s="5"/>
      <c r="I19" s="5"/>
      <c r="J19" s="5"/>
      <c r="M19" s="5" t="s">
        <v>6</v>
      </c>
      <c r="N19" s="5"/>
      <c r="O19" s="5"/>
      <c r="P19" s="5"/>
      <c r="R19" s="5" t="s">
        <v>6</v>
      </c>
      <c r="S19" s="5"/>
      <c r="T19" s="5"/>
      <c r="U19" s="5"/>
    </row>
    <row r="20" spans="1:21" x14ac:dyDescent="0.2">
      <c r="A20" s="6">
        <v>13</v>
      </c>
      <c r="B20" s="4" t="s">
        <v>8</v>
      </c>
      <c r="C20" s="4"/>
      <c r="D20" s="4"/>
      <c r="E20" s="21">
        <f>(C20+D20)</f>
        <v>0</v>
      </c>
      <c r="F20" s="4"/>
      <c r="G20" s="4" t="s">
        <v>8</v>
      </c>
      <c r="H20" s="4"/>
      <c r="I20" s="4"/>
      <c r="J20" s="21">
        <f>(H20+I20)</f>
        <v>0</v>
      </c>
      <c r="L20" s="6">
        <v>13</v>
      </c>
      <c r="M20" s="4" t="s">
        <v>8</v>
      </c>
      <c r="P20" s="21">
        <f>(N20+O20)</f>
        <v>0</v>
      </c>
      <c r="R20" s="4" t="s">
        <v>8</v>
      </c>
      <c r="U20" s="21">
        <f>(S20+T20)</f>
        <v>0</v>
      </c>
    </row>
    <row r="21" spans="1:21" x14ac:dyDescent="0.2">
      <c r="A21" s="6">
        <v>14</v>
      </c>
      <c r="B21" s="4" t="s">
        <v>45</v>
      </c>
      <c r="C21" s="4"/>
      <c r="D21" s="4"/>
      <c r="E21" s="21">
        <f>(C21+D21)</f>
        <v>0</v>
      </c>
      <c r="F21" s="4"/>
      <c r="G21" s="4" t="s">
        <v>45</v>
      </c>
      <c r="H21" s="4"/>
      <c r="I21" s="4"/>
      <c r="J21" s="21">
        <f>(H21+I21)</f>
        <v>0</v>
      </c>
      <c r="L21" s="6">
        <v>14</v>
      </c>
      <c r="M21" s="4" t="s">
        <v>45</v>
      </c>
      <c r="P21" s="21">
        <f>(N21+O21)</f>
        <v>0</v>
      </c>
      <c r="R21" s="4" t="s">
        <v>45</v>
      </c>
      <c r="U21" s="21">
        <f>(S21+T21)</f>
        <v>0</v>
      </c>
    </row>
    <row r="22" spans="1:21" x14ac:dyDescent="0.2">
      <c r="A22" s="6">
        <v>15</v>
      </c>
      <c r="B22" s="22" t="s">
        <v>44</v>
      </c>
      <c r="C22" s="5"/>
      <c r="D22" s="5"/>
      <c r="E22" s="23">
        <f>(C22+D22)</f>
        <v>0</v>
      </c>
      <c r="F22" s="4"/>
      <c r="G22" s="22" t="s">
        <v>44</v>
      </c>
      <c r="H22" s="5"/>
      <c r="I22" s="5"/>
      <c r="J22" s="23">
        <f>(H22+I22)</f>
        <v>0</v>
      </c>
      <c r="L22" s="6">
        <v>15</v>
      </c>
      <c r="M22" s="22" t="s">
        <v>44</v>
      </c>
      <c r="N22" s="5"/>
      <c r="O22" s="5"/>
      <c r="P22" s="23">
        <f>(N22+O22)</f>
        <v>0</v>
      </c>
      <c r="R22" s="22" t="s">
        <v>44</v>
      </c>
      <c r="S22" s="5"/>
      <c r="T22" s="5"/>
      <c r="U22" s="23">
        <f>(S22+T22)</f>
        <v>0</v>
      </c>
    </row>
    <row r="23" spans="1:21" x14ac:dyDescent="0.2">
      <c r="A23" s="6">
        <v>16</v>
      </c>
      <c r="B23" s="4" t="s">
        <v>7</v>
      </c>
      <c r="C23" s="21">
        <f>SUM(C20:C22)</f>
        <v>0</v>
      </c>
      <c r="D23" s="21">
        <f>SUM(D20:D22)</f>
        <v>0</v>
      </c>
      <c r="E23" s="21">
        <f>SUM(E20:E22)</f>
        <v>0</v>
      </c>
      <c r="F23" s="4"/>
      <c r="G23" s="4" t="s">
        <v>7</v>
      </c>
      <c r="H23" s="21">
        <f>SUM(H20:H22)</f>
        <v>0</v>
      </c>
      <c r="I23" s="21">
        <f>SUM(I20:I22)</f>
        <v>0</v>
      </c>
      <c r="J23" s="21">
        <f>SUM(J20:J22)</f>
        <v>0</v>
      </c>
      <c r="L23" s="6">
        <v>16</v>
      </c>
      <c r="M23" s="4" t="s">
        <v>7</v>
      </c>
      <c r="N23" s="21">
        <f>SUM(N20:N22)</f>
        <v>0</v>
      </c>
      <c r="O23" s="21">
        <f>SUM(O20:O22)</f>
        <v>0</v>
      </c>
      <c r="P23" s="21">
        <f>SUM(P20:P22)</f>
        <v>0</v>
      </c>
      <c r="R23" s="4" t="s">
        <v>7</v>
      </c>
      <c r="S23" s="21">
        <f>SUM(S20:S22)</f>
        <v>0</v>
      </c>
      <c r="T23" s="21">
        <f>SUM(T20:T22)</f>
        <v>0</v>
      </c>
      <c r="U23" s="21">
        <f>SUM(U20:U22)</f>
        <v>0</v>
      </c>
    </row>
    <row r="24" spans="1:21" x14ac:dyDescent="0.2">
      <c r="A24" s="6"/>
      <c r="B24" s="4"/>
      <c r="C24" s="4"/>
      <c r="D24" s="4"/>
      <c r="E24" s="4"/>
      <c r="F24" s="4"/>
      <c r="G24" s="4"/>
      <c r="H24" s="4"/>
      <c r="I24" s="4"/>
      <c r="J24" s="4"/>
    </row>
    <row r="25" spans="1:21" x14ac:dyDescent="0.2">
      <c r="A25" s="6"/>
      <c r="B25" s="5" t="s">
        <v>18</v>
      </c>
      <c r="C25" s="5"/>
      <c r="D25" s="5"/>
      <c r="E25" s="5"/>
      <c r="F25" s="4"/>
      <c r="G25" s="5" t="s">
        <v>18</v>
      </c>
      <c r="H25" s="5"/>
      <c r="I25" s="5"/>
      <c r="J25" s="5"/>
      <c r="M25" s="5" t="s">
        <v>18</v>
      </c>
      <c r="N25" s="5"/>
      <c r="O25" s="5"/>
      <c r="P25" s="5"/>
      <c r="R25" s="5" t="s">
        <v>18</v>
      </c>
      <c r="S25" s="5"/>
      <c r="T25" s="5"/>
      <c r="U25" s="5"/>
    </row>
    <row r="26" spans="1:21" x14ac:dyDescent="0.2">
      <c r="A26" s="6">
        <v>17</v>
      </c>
      <c r="B26" s="4" t="s">
        <v>11</v>
      </c>
      <c r="C26" s="4"/>
      <c r="D26" s="4"/>
      <c r="E26" s="21">
        <f t="shared" ref="E26:E32" si="4">(C26+D26)</f>
        <v>0</v>
      </c>
      <c r="F26" s="4"/>
      <c r="G26" s="4" t="s">
        <v>11</v>
      </c>
      <c r="H26" s="4"/>
      <c r="I26" s="4"/>
      <c r="J26" s="21">
        <f t="shared" ref="J26:J32" si="5">(H26+I26)</f>
        <v>0</v>
      </c>
      <c r="L26" s="6">
        <v>17</v>
      </c>
      <c r="M26" s="4" t="s">
        <v>11</v>
      </c>
      <c r="P26" s="21">
        <f t="shared" ref="P26:P32" si="6">(N26+O26)</f>
        <v>0</v>
      </c>
      <c r="R26" s="4" t="s">
        <v>11</v>
      </c>
      <c r="U26" s="21">
        <f t="shared" ref="U26:U32" si="7">(S26+T26)</f>
        <v>0</v>
      </c>
    </row>
    <row r="27" spans="1:21" x14ac:dyDescent="0.2">
      <c r="A27" s="6">
        <v>18</v>
      </c>
      <c r="B27" s="4" t="s">
        <v>12</v>
      </c>
      <c r="C27" s="4"/>
      <c r="D27" s="4"/>
      <c r="E27" s="21">
        <f t="shared" si="4"/>
        <v>0</v>
      </c>
      <c r="F27" s="4"/>
      <c r="G27" s="4" t="s">
        <v>12</v>
      </c>
      <c r="H27" s="4"/>
      <c r="I27" s="4"/>
      <c r="J27" s="21">
        <f t="shared" si="5"/>
        <v>0</v>
      </c>
      <c r="L27" s="6">
        <v>18</v>
      </c>
      <c r="M27" s="4" t="s">
        <v>12</v>
      </c>
      <c r="P27" s="21">
        <f t="shared" si="6"/>
        <v>0</v>
      </c>
      <c r="R27" s="4" t="s">
        <v>12</v>
      </c>
      <c r="U27" s="21">
        <f t="shared" si="7"/>
        <v>0</v>
      </c>
    </row>
    <row r="28" spans="1:21" x14ac:dyDescent="0.2">
      <c r="A28" s="6">
        <v>19</v>
      </c>
      <c r="B28" s="4" t="s">
        <v>13</v>
      </c>
      <c r="C28" s="4"/>
      <c r="D28" s="4"/>
      <c r="E28" s="21">
        <f t="shared" si="4"/>
        <v>0</v>
      </c>
      <c r="F28" s="4"/>
      <c r="G28" s="4" t="s">
        <v>13</v>
      </c>
      <c r="H28" s="4"/>
      <c r="I28" s="4"/>
      <c r="J28" s="21">
        <f t="shared" si="5"/>
        <v>0</v>
      </c>
      <c r="L28" s="6">
        <v>19</v>
      </c>
      <c r="M28" s="4" t="s">
        <v>13</v>
      </c>
      <c r="P28" s="21">
        <f t="shared" si="6"/>
        <v>0</v>
      </c>
      <c r="R28" s="4" t="s">
        <v>13</v>
      </c>
      <c r="U28" s="21">
        <f t="shared" si="7"/>
        <v>0</v>
      </c>
    </row>
    <row r="29" spans="1:21" x14ac:dyDescent="0.2">
      <c r="A29" s="6">
        <v>20</v>
      </c>
      <c r="B29" s="4" t="s">
        <v>14</v>
      </c>
      <c r="C29" s="4"/>
      <c r="D29" s="4"/>
      <c r="E29" s="21">
        <f t="shared" si="4"/>
        <v>0</v>
      </c>
      <c r="F29" s="4"/>
      <c r="G29" s="4" t="s">
        <v>14</v>
      </c>
      <c r="H29" s="4"/>
      <c r="I29" s="4"/>
      <c r="J29" s="21">
        <f t="shared" si="5"/>
        <v>0</v>
      </c>
      <c r="L29" s="6">
        <v>20</v>
      </c>
      <c r="M29" s="4" t="s">
        <v>14</v>
      </c>
      <c r="P29" s="21">
        <f t="shared" si="6"/>
        <v>0</v>
      </c>
      <c r="R29" s="4" t="s">
        <v>14</v>
      </c>
      <c r="U29" s="21">
        <f t="shared" si="7"/>
        <v>0</v>
      </c>
    </row>
    <row r="30" spans="1:21" x14ac:dyDescent="0.2">
      <c r="A30" s="6">
        <v>21</v>
      </c>
      <c r="B30" s="20" t="s">
        <v>44</v>
      </c>
      <c r="C30" s="4"/>
      <c r="D30" s="4"/>
      <c r="E30" s="21">
        <f t="shared" si="4"/>
        <v>0</v>
      </c>
      <c r="F30" s="4"/>
      <c r="G30" s="20" t="s">
        <v>44</v>
      </c>
      <c r="H30" s="4"/>
      <c r="I30" s="4"/>
      <c r="J30" s="21">
        <f t="shared" si="5"/>
        <v>0</v>
      </c>
      <c r="L30" s="6">
        <v>21</v>
      </c>
      <c r="M30" s="20" t="s">
        <v>44</v>
      </c>
      <c r="P30" s="21">
        <f t="shared" si="6"/>
        <v>0</v>
      </c>
      <c r="R30" s="20" t="s">
        <v>44</v>
      </c>
      <c r="U30" s="21">
        <f t="shared" si="7"/>
        <v>0</v>
      </c>
    </row>
    <row r="31" spans="1:21" x14ac:dyDescent="0.2">
      <c r="A31" s="6">
        <v>22</v>
      </c>
      <c r="B31" s="20" t="s">
        <v>44</v>
      </c>
      <c r="C31" s="4"/>
      <c r="D31" s="4"/>
      <c r="E31" s="21">
        <f t="shared" si="4"/>
        <v>0</v>
      </c>
      <c r="F31" s="4"/>
      <c r="G31" s="20" t="s">
        <v>44</v>
      </c>
      <c r="H31" s="4"/>
      <c r="I31" s="4"/>
      <c r="J31" s="21">
        <f t="shared" si="5"/>
        <v>0</v>
      </c>
      <c r="L31" s="6">
        <v>22</v>
      </c>
      <c r="M31" s="20" t="s">
        <v>44</v>
      </c>
      <c r="P31" s="21">
        <f t="shared" si="6"/>
        <v>0</v>
      </c>
      <c r="R31" s="20" t="s">
        <v>44</v>
      </c>
      <c r="U31" s="21">
        <f t="shared" si="7"/>
        <v>0</v>
      </c>
    </row>
    <row r="32" spans="1:21" x14ac:dyDescent="0.2">
      <c r="A32" s="6">
        <v>23</v>
      </c>
      <c r="B32" s="22" t="s">
        <v>44</v>
      </c>
      <c r="C32" s="5"/>
      <c r="D32" s="5"/>
      <c r="E32" s="23">
        <f t="shared" si="4"/>
        <v>0</v>
      </c>
      <c r="F32" s="4"/>
      <c r="G32" s="22" t="s">
        <v>44</v>
      </c>
      <c r="H32" s="5"/>
      <c r="I32" s="5"/>
      <c r="J32" s="23">
        <f t="shared" si="5"/>
        <v>0</v>
      </c>
      <c r="L32" s="6">
        <v>23</v>
      </c>
      <c r="M32" s="22" t="s">
        <v>44</v>
      </c>
      <c r="N32" s="5"/>
      <c r="O32" s="5"/>
      <c r="P32" s="23">
        <f t="shared" si="6"/>
        <v>0</v>
      </c>
      <c r="R32" s="22" t="s">
        <v>44</v>
      </c>
      <c r="S32" s="5"/>
      <c r="T32" s="5"/>
      <c r="U32" s="23">
        <f t="shared" si="7"/>
        <v>0</v>
      </c>
    </row>
    <row r="33" spans="1:21" x14ac:dyDescent="0.2">
      <c r="A33" s="6">
        <v>24</v>
      </c>
      <c r="B33" s="4" t="s">
        <v>10</v>
      </c>
      <c r="C33" s="21">
        <f>SUM(C26:C32)</f>
        <v>0</v>
      </c>
      <c r="D33" s="21">
        <f>SUM(D26:D32)</f>
        <v>0</v>
      </c>
      <c r="E33" s="21">
        <f>SUM(E26:E32)</f>
        <v>0</v>
      </c>
      <c r="F33" s="4"/>
      <c r="G33" s="4" t="s">
        <v>10</v>
      </c>
      <c r="H33" s="21">
        <f>SUM(H26:H32)</f>
        <v>0</v>
      </c>
      <c r="I33" s="21">
        <f>SUM(I26:I32)</f>
        <v>0</v>
      </c>
      <c r="J33" s="21">
        <f>SUM(J26:J32)</f>
        <v>0</v>
      </c>
      <c r="L33" s="6">
        <v>24</v>
      </c>
      <c r="M33" s="4" t="s">
        <v>10</v>
      </c>
      <c r="N33" s="21">
        <f>SUM(N26:N32)</f>
        <v>0</v>
      </c>
      <c r="O33" s="21">
        <f>SUM(O26:O32)</f>
        <v>0</v>
      </c>
      <c r="P33" s="21">
        <f>SUM(P26:P32)</f>
        <v>0</v>
      </c>
      <c r="R33" s="4" t="s">
        <v>10</v>
      </c>
      <c r="S33" s="21">
        <f>SUM(S26:S32)</f>
        <v>0</v>
      </c>
      <c r="T33" s="21">
        <f>SUM(T26:T32)</f>
        <v>0</v>
      </c>
      <c r="U33" s="21">
        <f>SUM(U26:U32)</f>
        <v>0</v>
      </c>
    </row>
    <row r="34" spans="1:21" ht="12" thickBot="1" x14ac:dyDescent="0.25">
      <c r="A34" s="6"/>
      <c r="B34" s="9"/>
      <c r="C34" s="9"/>
      <c r="D34" s="9"/>
      <c r="E34" s="9"/>
      <c r="F34" s="4"/>
      <c r="G34" s="9"/>
      <c r="H34" s="9"/>
      <c r="I34" s="9"/>
      <c r="J34" s="9"/>
      <c r="M34" s="9"/>
      <c r="N34" s="9"/>
      <c r="O34" s="9"/>
      <c r="P34" s="9"/>
      <c r="R34" s="9"/>
      <c r="S34" s="9"/>
      <c r="T34" s="9"/>
      <c r="U34" s="9"/>
    </row>
    <row r="35" spans="1:21" ht="12" thickTop="1" x14ac:dyDescent="0.2">
      <c r="A35" s="6">
        <v>25</v>
      </c>
      <c r="B35" s="7" t="s">
        <v>15</v>
      </c>
      <c r="C35" s="24">
        <f>SUM(C17,C23,C33)</f>
        <v>0</v>
      </c>
      <c r="D35" s="24">
        <f>SUM(D17,D23,D33)</f>
        <v>0</v>
      </c>
      <c r="E35" s="24">
        <f>SUM(E17,E23,E33)</f>
        <v>0</v>
      </c>
      <c r="F35" s="4"/>
      <c r="G35" s="7" t="s">
        <v>15</v>
      </c>
      <c r="H35" s="24">
        <f>SUM(H17,H23,H33)</f>
        <v>0</v>
      </c>
      <c r="I35" s="24">
        <f>SUM(I17,I23,I33)</f>
        <v>0</v>
      </c>
      <c r="J35" s="24">
        <f>SUM(J17,J23,J33)</f>
        <v>0</v>
      </c>
      <c r="L35" s="6">
        <v>25</v>
      </c>
      <c r="M35" s="7" t="s">
        <v>15</v>
      </c>
      <c r="N35" s="24">
        <f>SUM(N17,N23,N33)</f>
        <v>0</v>
      </c>
      <c r="O35" s="24">
        <f>SUM(O17,O23,O33)</f>
        <v>0</v>
      </c>
      <c r="P35" s="24">
        <f>SUM(P17,P23,P33)</f>
        <v>0</v>
      </c>
      <c r="R35" s="7" t="s">
        <v>15</v>
      </c>
      <c r="S35" s="24">
        <f>SUM(S17,S23,S33)</f>
        <v>0</v>
      </c>
      <c r="T35" s="24">
        <f>SUM(T17,T23,T33)</f>
        <v>0</v>
      </c>
      <c r="U35" s="24">
        <f>SUM(U17,U23,U33)</f>
        <v>0</v>
      </c>
    </row>
    <row r="36" spans="1:21" x14ac:dyDescent="0.2">
      <c r="A36" s="6"/>
      <c r="B36" s="4"/>
      <c r="C36" s="4"/>
      <c r="D36" s="4"/>
      <c r="E36" s="4"/>
      <c r="F36" s="4"/>
      <c r="G36" s="4"/>
      <c r="H36" s="4"/>
      <c r="I36" s="4"/>
      <c r="J36" s="4"/>
    </row>
    <row r="37" spans="1:21" x14ac:dyDescent="0.2">
      <c r="A37" s="6"/>
      <c r="B37" s="5" t="s">
        <v>16</v>
      </c>
      <c r="C37" s="5"/>
      <c r="D37" s="5"/>
      <c r="E37" s="5"/>
      <c r="F37" s="4"/>
      <c r="G37" s="5" t="s">
        <v>16</v>
      </c>
      <c r="H37" s="5"/>
      <c r="I37" s="5"/>
      <c r="J37" s="5"/>
      <c r="M37" s="5" t="s">
        <v>16</v>
      </c>
      <c r="N37" s="5"/>
      <c r="O37" s="5"/>
      <c r="P37" s="5"/>
      <c r="R37" s="5" t="s">
        <v>16</v>
      </c>
      <c r="S37" s="5"/>
      <c r="T37" s="5"/>
      <c r="U37" s="5"/>
    </row>
    <row r="38" spans="1:21" x14ac:dyDescent="0.2">
      <c r="A38" s="6">
        <v>26</v>
      </c>
      <c r="B38" s="4" t="s">
        <v>20</v>
      </c>
      <c r="C38" s="4"/>
      <c r="D38" s="4"/>
      <c r="E38" s="25">
        <f t="shared" ref="E38:E48" si="8">(C38+D38)</f>
        <v>0</v>
      </c>
      <c r="F38" s="4"/>
      <c r="G38" s="4" t="s">
        <v>20</v>
      </c>
      <c r="H38" s="4"/>
      <c r="I38" s="4"/>
      <c r="J38" s="25">
        <f t="shared" ref="J38:J48" si="9">(H38+I38)</f>
        <v>0</v>
      </c>
      <c r="L38" s="6">
        <v>26</v>
      </c>
      <c r="M38" s="4" t="s">
        <v>20</v>
      </c>
      <c r="P38" s="25">
        <f t="shared" ref="P38:P48" si="10">(N38+O38)</f>
        <v>0</v>
      </c>
      <c r="R38" s="4" t="s">
        <v>20</v>
      </c>
      <c r="U38" s="25">
        <f t="shared" ref="U38:U48" si="11">(S38+T38)</f>
        <v>0</v>
      </c>
    </row>
    <row r="39" spans="1:21" x14ac:dyDescent="0.2">
      <c r="A39" s="6">
        <v>27</v>
      </c>
      <c r="B39" s="4" t="s">
        <v>21</v>
      </c>
      <c r="C39" s="4"/>
      <c r="D39" s="4"/>
      <c r="E39" s="25">
        <f t="shared" si="8"/>
        <v>0</v>
      </c>
      <c r="F39" s="4"/>
      <c r="G39" s="4" t="s">
        <v>21</v>
      </c>
      <c r="H39" s="4"/>
      <c r="I39" s="4"/>
      <c r="J39" s="25">
        <f t="shared" si="9"/>
        <v>0</v>
      </c>
      <c r="L39" s="6">
        <v>27</v>
      </c>
      <c r="M39" s="4" t="s">
        <v>21</v>
      </c>
      <c r="P39" s="25">
        <f t="shared" si="10"/>
        <v>0</v>
      </c>
      <c r="R39" s="4" t="s">
        <v>21</v>
      </c>
      <c r="U39" s="25">
        <f t="shared" si="11"/>
        <v>0</v>
      </c>
    </row>
    <row r="40" spans="1:21" x14ac:dyDescent="0.2">
      <c r="A40" s="6">
        <v>28</v>
      </c>
      <c r="B40" s="4" t="s">
        <v>22</v>
      </c>
      <c r="C40" s="4"/>
      <c r="D40" s="4"/>
      <c r="E40" s="25">
        <f t="shared" si="8"/>
        <v>0</v>
      </c>
      <c r="F40" s="4"/>
      <c r="G40" s="4" t="s">
        <v>22</v>
      </c>
      <c r="H40" s="4"/>
      <c r="I40" s="4"/>
      <c r="J40" s="25">
        <f t="shared" si="9"/>
        <v>0</v>
      </c>
      <c r="L40" s="6">
        <v>28</v>
      </c>
      <c r="M40" s="4" t="s">
        <v>22</v>
      </c>
      <c r="P40" s="25">
        <f t="shared" si="10"/>
        <v>0</v>
      </c>
      <c r="R40" s="4" t="s">
        <v>22</v>
      </c>
      <c r="U40" s="25">
        <f t="shared" si="11"/>
        <v>0</v>
      </c>
    </row>
    <row r="41" spans="1:21" x14ac:dyDescent="0.2">
      <c r="A41" s="6">
        <v>29</v>
      </c>
      <c r="B41" s="4" t="s">
        <v>23</v>
      </c>
      <c r="C41" s="4"/>
      <c r="D41" s="4"/>
      <c r="E41" s="25">
        <f t="shared" si="8"/>
        <v>0</v>
      </c>
      <c r="F41" s="4"/>
      <c r="G41" s="4" t="s">
        <v>23</v>
      </c>
      <c r="H41" s="4"/>
      <c r="I41" s="4"/>
      <c r="J41" s="25">
        <f t="shared" si="9"/>
        <v>0</v>
      </c>
      <c r="L41" s="6">
        <v>29</v>
      </c>
      <c r="M41" s="4" t="s">
        <v>23</v>
      </c>
      <c r="P41" s="25">
        <f t="shared" si="10"/>
        <v>0</v>
      </c>
      <c r="R41" s="4" t="s">
        <v>23</v>
      </c>
      <c r="U41" s="25">
        <f t="shared" si="11"/>
        <v>0</v>
      </c>
    </row>
    <row r="42" spans="1:21" x14ac:dyDescent="0.2">
      <c r="A42" s="6">
        <v>30</v>
      </c>
      <c r="B42" s="4" t="s">
        <v>24</v>
      </c>
      <c r="C42" s="4"/>
      <c r="D42" s="4"/>
      <c r="E42" s="25">
        <f t="shared" si="8"/>
        <v>0</v>
      </c>
      <c r="F42" s="4"/>
      <c r="G42" s="4" t="s">
        <v>24</v>
      </c>
      <c r="H42" s="4"/>
      <c r="I42" s="4"/>
      <c r="J42" s="25">
        <f t="shared" si="9"/>
        <v>0</v>
      </c>
      <c r="L42" s="6">
        <v>30</v>
      </c>
      <c r="M42" s="4" t="s">
        <v>24</v>
      </c>
      <c r="P42" s="25">
        <f t="shared" si="10"/>
        <v>0</v>
      </c>
      <c r="R42" s="4" t="s">
        <v>24</v>
      </c>
      <c r="U42" s="25">
        <f t="shared" si="11"/>
        <v>0</v>
      </c>
    </row>
    <row r="43" spans="1:21" x14ac:dyDescent="0.2">
      <c r="A43" s="6">
        <v>31</v>
      </c>
      <c r="B43" s="4" t="s">
        <v>25</v>
      </c>
      <c r="C43" s="4"/>
      <c r="D43" s="4"/>
      <c r="E43" s="25">
        <f t="shared" si="8"/>
        <v>0</v>
      </c>
      <c r="F43" s="4"/>
      <c r="G43" s="4" t="s">
        <v>25</v>
      </c>
      <c r="H43" s="4"/>
      <c r="I43" s="4"/>
      <c r="J43" s="25">
        <f t="shared" si="9"/>
        <v>0</v>
      </c>
      <c r="L43" s="6">
        <v>31</v>
      </c>
      <c r="M43" s="4" t="s">
        <v>25</v>
      </c>
      <c r="P43" s="25">
        <f t="shared" si="10"/>
        <v>0</v>
      </c>
      <c r="R43" s="4" t="s">
        <v>25</v>
      </c>
      <c r="U43" s="25">
        <f t="shared" si="11"/>
        <v>0</v>
      </c>
    </row>
    <row r="44" spans="1:21" x14ac:dyDescent="0.2">
      <c r="A44" s="6">
        <v>32</v>
      </c>
      <c r="B44" s="4" t="s">
        <v>26</v>
      </c>
      <c r="C44" s="4"/>
      <c r="D44" s="4"/>
      <c r="E44" s="25">
        <f t="shared" si="8"/>
        <v>0</v>
      </c>
      <c r="F44" s="4"/>
      <c r="G44" s="4" t="s">
        <v>26</v>
      </c>
      <c r="H44" s="4"/>
      <c r="I44" s="4"/>
      <c r="J44" s="25">
        <f t="shared" si="9"/>
        <v>0</v>
      </c>
      <c r="L44" s="6">
        <v>32</v>
      </c>
      <c r="M44" s="4" t="s">
        <v>26</v>
      </c>
      <c r="P44" s="25">
        <f t="shared" si="10"/>
        <v>0</v>
      </c>
      <c r="R44" s="4" t="s">
        <v>26</v>
      </c>
      <c r="U44" s="25">
        <f t="shared" si="11"/>
        <v>0</v>
      </c>
    </row>
    <row r="45" spans="1:21" x14ac:dyDescent="0.2">
      <c r="A45" s="6">
        <v>33</v>
      </c>
      <c r="B45" s="4" t="s">
        <v>46</v>
      </c>
      <c r="C45" s="4"/>
      <c r="D45" s="4"/>
      <c r="E45" s="25">
        <f t="shared" si="8"/>
        <v>0</v>
      </c>
      <c r="F45" s="4"/>
      <c r="G45" s="4" t="s">
        <v>46</v>
      </c>
      <c r="H45" s="4"/>
      <c r="I45" s="4"/>
      <c r="J45" s="25">
        <f t="shared" si="9"/>
        <v>0</v>
      </c>
      <c r="L45" s="6">
        <v>33</v>
      </c>
      <c r="M45" s="4" t="s">
        <v>46</v>
      </c>
      <c r="P45" s="25">
        <f t="shared" si="10"/>
        <v>0</v>
      </c>
      <c r="R45" s="4" t="s">
        <v>46</v>
      </c>
      <c r="U45" s="25">
        <f t="shared" si="11"/>
        <v>0</v>
      </c>
    </row>
    <row r="46" spans="1:21" x14ac:dyDescent="0.2">
      <c r="A46" s="6">
        <v>34</v>
      </c>
      <c r="B46" s="3" t="s">
        <v>44</v>
      </c>
      <c r="C46" s="4"/>
      <c r="D46" s="4"/>
      <c r="E46" s="25">
        <f t="shared" si="8"/>
        <v>0</v>
      </c>
      <c r="F46" s="4"/>
      <c r="G46" s="3" t="s">
        <v>44</v>
      </c>
      <c r="H46" s="4"/>
      <c r="I46" s="4"/>
      <c r="J46" s="25">
        <f t="shared" si="9"/>
        <v>0</v>
      </c>
      <c r="L46" s="6">
        <v>34</v>
      </c>
      <c r="M46" s="3" t="s">
        <v>44</v>
      </c>
      <c r="P46" s="25">
        <f t="shared" si="10"/>
        <v>0</v>
      </c>
      <c r="R46" s="3" t="s">
        <v>44</v>
      </c>
      <c r="U46" s="25">
        <f t="shared" si="11"/>
        <v>0</v>
      </c>
    </row>
    <row r="47" spans="1:21" x14ac:dyDescent="0.2">
      <c r="A47" s="6">
        <v>35</v>
      </c>
      <c r="B47" s="3" t="s">
        <v>44</v>
      </c>
      <c r="C47" s="4"/>
      <c r="D47" s="4"/>
      <c r="E47" s="25">
        <f t="shared" si="8"/>
        <v>0</v>
      </c>
      <c r="F47" s="4"/>
      <c r="G47" s="3" t="s">
        <v>44</v>
      </c>
      <c r="H47" s="4"/>
      <c r="I47" s="4"/>
      <c r="J47" s="25">
        <f t="shared" si="9"/>
        <v>0</v>
      </c>
      <c r="L47" s="6">
        <v>35</v>
      </c>
      <c r="M47" s="3" t="s">
        <v>44</v>
      </c>
      <c r="P47" s="25">
        <f t="shared" si="10"/>
        <v>0</v>
      </c>
      <c r="R47" s="3" t="s">
        <v>44</v>
      </c>
      <c r="U47" s="25">
        <f t="shared" si="11"/>
        <v>0</v>
      </c>
    </row>
    <row r="48" spans="1:21" x14ac:dyDescent="0.2">
      <c r="A48" s="6">
        <v>36</v>
      </c>
      <c r="B48" s="16" t="s">
        <v>44</v>
      </c>
      <c r="C48" s="5"/>
      <c r="D48" s="5"/>
      <c r="E48" s="26">
        <f t="shared" si="8"/>
        <v>0</v>
      </c>
      <c r="F48" s="4"/>
      <c r="G48" s="16" t="s">
        <v>44</v>
      </c>
      <c r="H48" s="5"/>
      <c r="I48" s="5"/>
      <c r="J48" s="26">
        <f t="shared" si="9"/>
        <v>0</v>
      </c>
      <c r="L48" s="6">
        <v>36</v>
      </c>
      <c r="M48" s="16" t="s">
        <v>44</v>
      </c>
      <c r="N48" s="5"/>
      <c r="O48" s="5"/>
      <c r="P48" s="26">
        <f t="shared" si="10"/>
        <v>0</v>
      </c>
      <c r="R48" s="16" t="s">
        <v>44</v>
      </c>
      <c r="S48" s="5"/>
      <c r="T48" s="5"/>
      <c r="U48" s="26">
        <f t="shared" si="11"/>
        <v>0</v>
      </c>
    </row>
    <row r="49" spans="1:21" x14ac:dyDescent="0.2">
      <c r="A49" s="6">
        <v>37</v>
      </c>
      <c r="B49" s="4" t="s">
        <v>19</v>
      </c>
      <c r="C49" s="25">
        <f>SUM(C38:C48)</f>
        <v>0</v>
      </c>
      <c r="D49" s="25">
        <f>SUM(D38:D48)</f>
        <v>0</v>
      </c>
      <c r="E49" s="25">
        <f>SUM(E38:E48)</f>
        <v>0</v>
      </c>
      <c r="F49" s="4"/>
      <c r="G49" s="4" t="s">
        <v>19</v>
      </c>
      <c r="H49" s="25">
        <f>SUM(H38:H48)</f>
        <v>0</v>
      </c>
      <c r="I49" s="25">
        <f>SUM(I38:I48)</f>
        <v>0</v>
      </c>
      <c r="J49" s="25">
        <f>SUM(J38:J48)</f>
        <v>0</v>
      </c>
      <c r="L49" s="6">
        <v>37</v>
      </c>
      <c r="M49" s="4" t="s">
        <v>19</v>
      </c>
      <c r="N49" s="25">
        <f>SUM(N38:N48)</f>
        <v>0</v>
      </c>
      <c r="O49" s="25">
        <f>SUM(O38:O48)</f>
        <v>0</v>
      </c>
      <c r="P49" s="25">
        <f>SUM(P38:P48)</f>
        <v>0</v>
      </c>
      <c r="R49" s="4" t="s">
        <v>19</v>
      </c>
      <c r="S49" s="25">
        <f>SUM(S38:S48)</f>
        <v>0</v>
      </c>
      <c r="T49" s="25">
        <f>SUM(T38:T48)</f>
        <v>0</v>
      </c>
      <c r="U49" s="25">
        <f>SUM(U38:U48)</f>
        <v>0</v>
      </c>
    </row>
    <row r="50" spans="1:21" x14ac:dyDescent="0.2">
      <c r="A50" s="6"/>
      <c r="B50" s="4"/>
      <c r="C50" s="4"/>
      <c r="D50" s="4"/>
      <c r="E50" s="4"/>
      <c r="F50" s="4"/>
      <c r="G50" s="4"/>
      <c r="H50" s="4"/>
      <c r="I50" s="4"/>
      <c r="J50" s="4"/>
    </row>
    <row r="51" spans="1:21" x14ac:dyDescent="0.2">
      <c r="A51" s="6"/>
      <c r="B51" s="5" t="s">
        <v>17</v>
      </c>
      <c r="C51" s="5"/>
      <c r="D51" s="5"/>
      <c r="E51" s="5"/>
      <c r="F51" s="4"/>
      <c r="G51" s="5" t="s">
        <v>17</v>
      </c>
      <c r="H51" s="5"/>
      <c r="I51" s="5"/>
      <c r="J51" s="5"/>
      <c r="M51" s="5" t="s">
        <v>17</v>
      </c>
      <c r="N51" s="5"/>
      <c r="O51" s="5"/>
      <c r="P51" s="5"/>
      <c r="R51" s="5" t="s">
        <v>17</v>
      </c>
      <c r="S51" s="5"/>
      <c r="T51" s="5"/>
      <c r="U51" s="5"/>
    </row>
    <row r="52" spans="1:21" x14ac:dyDescent="0.2">
      <c r="A52" s="6">
        <v>38</v>
      </c>
      <c r="B52" s="4" t="s">
        <v>33</v>
      </c>
      <c r="C52" s="4"/>
      <c r="D52" s="4"/>
      <c r="E52" s="25">
        <f t="shared" ref="E52:E62" si="12">(C52+D52)</f>
        <v>0</v>
      </c>
      <c r="F52" s="4"/>
      <c r="G52" s="4" t="s">
        <v>33</v>
      </c>
      <c r="H52" s="4"/>
      <c r="I52" s="4"/>
      <c r="J52" s="25">
        <f t="shared" ref="J52:J62" si="13">(H52+I52)</f>
        <v>0</v>
      </c>
      <c r="L52" s="6">
        <v>38</v>
      </c>
      <c r="M52" s="4" t="s">
        <v>33</v>
      </c>
      <c r="P52" s="25">
        <f t="shared" ref="P52:P62" si="14">(N52+O52)</f>
        <v>0</v>
      </c>
      <c r="R52" s="4" t="s">
        <v>33</v>
      </c>
      <c r="U52" s="25">
        <f t="shared" ref="U52:U62" si="15">(S52+T52)</f>
        <v>0</v>
      </c>
    </row>
    <row r="53" spans="1:21" x14ac:dyDescent="0.2">
      <c r="A53" s="6">
        <v>39</v>
      </c>
      <c r="B53" s="4" t="s">
        <v>47</v>
      </c>
      <c r="C53" s="4"/>
      <c r="D53" s="4"/>
      <c r="E53" s="25">
        <f t="shared" si="12"/>
        <v>0</v>
      </c>
      <c r="F53" s="4"/>
      <c r="G53" s="4" t="s">
        <v>47</v>
      </c>
      <c r="H53" s="4"/>
      <c r="I53" s="4"/>
      <c r="J53" s="25">
        <f t="shared" si="13"/>
        <v>0</v>
      </c>
      <c r="L53" s="6">
        <v>39</v>
      </c>
      <c r="M53" s="4" t="s">
        <v>47</v>
      </c>
      <c r="P53" s="25">
        <f t="shared" si="14"/>
        <v>0</v>
      </c>
      <c r="R53" s="4" t="s">
        <v>47</v>
      </c>
      <c r="U53" s="25">
        <f t="shared" si="15"/>
        <v>0</v>
      </c>
    </row>
    <row r="54" spans="1:21" x14ac:dyDescent="0.2">
      <c r="A54" s="6">
        <v>40</v>
      </c>
      <c r="B54" s="4" t="s">
        <v>34</v>
      </c>
      <c r="C54" s="4"/>
      <c r="D54" s="4"/>
      <c r="E54" s="25">
        <f t="shared" si="12"/>
        <v>0</v>
      </c>
      <c r="F54" s="4"/>
      <c r="G54" s="4" t="s">
        <v>34</v>
      </c>
      <c r="H54" s="4"/>
      <c r="I54" s="4"/>
      <c r="J54" s="25">
        <f t="shared" si="13"/>
        <v>0</v>
      </c>
      <c r="L54" s="6">
        <v>40</v>
      </c>
      <c r="M54" s="4" t="s">
        <v>34</v>
      </c>
      <c r="P54" s="25">
        <f t="shared" si="14"/>
        <v>0</v>
      </c>
      <c r="R54" s="4" t="s">
        <v>34</v>
      </c>
      <c r="U54" s="25">
        <f t="shared" si="15"/>
        <v>0</v>
      </c>
    </row>
    <row r="55" spans="1:21" x14ac:dyDescent="0.2">
      <c r="A55" s="6">
        <v>41</v>
      </c>
      <c r="B55" s="4" t="s">
        <v>35</v>
      </c>
      <c r="C55" s="4"/>
      <c r="D55" s="4"/>
      <c r="E55" s="25">
        <f t="shared" si="12"/>
        <v>0</v>
      </c>
      <c r="F55" s="4"/>
      <c r="G55" s="4" t="s">
        <v>35</v>
      </c>
      <c r="H55" s="4"/>
      <c r="I55" s="4"/>
      <c r="J55" s="25">
        <f t="shared" si="13"/>
        <v>0</v>
      </c>
      <c r="L55" s="6">
        <v>41</v>
      </c>
      <c r="M55" s="4" t="s">
        <v>35</v>
      </c>
      <c r="P55" s="25">
        <f t="shared" si="14"/>
        <v>0</v>
      </c>
      <c r="R55" s="4" t="s">
        <v>35</v>
      </c>
      <c r="U55" s="25">
        <f t="shared" si="15"/>
        <v>0</v>
      </c>
    </row>
    <row r="56" spans="1:21" x14ac:dyDescent="0.2">
      <c r="A56" s="6">
        <v>42</v>
      </c>
      <c r="B56" s="4" t="s">
        <v>36</v>
      </c>
      <c r="C56" s="4"/>
      <c r="D56" s="4"/>
      <c r="E56" s="25">
        <f t="shared" si="12"/>
        <v>0</v>
      </c>
      <c r="F56" s="4"/>
      <c r="G56" s="4" t="s">
        <v>36</v>
      </c>
      <c r="H56" s="4"/>
      <c r="I56" s="4"/>
      <c r="J56" s="25">
        <f t="shared" si="13"/>
        <v>0</v>
      </c>
      <c r="L56" s="6">
        <v>42</v>
      </c>
      <c r="M56" s="4" t="s">
        <v>36</v>
      </c>
      <c r="P56" s="25">
        <f t="shared" si="14"/>
        <v>0</v>
      </c>
      <c r="R56" s="4" t="s">
        <v>36</v>
      </c>
      <c r="U56" s="25">
        <f t="shared" si="15"/>
        <v>0</v>
      </c>
    </row>
    <row r="57" spans="1:21" x14ac:dyDescent="0.2">
      <c r="A57" s="6">
        <v>43</v>
      </c>
      <c r="B57" s="4" t="s">
        <v>21</v>
      </c>
      <c r="C57" s="4"/>
      <c r="D57" s="4"/>
      <c r="E57" s="25">
        <f t="shared" si="12"/>
        <v>0</v>
      </c>
      <c r="F57" s="4"/>
      <c r="G57" s="4" t="s">
        <v>21</v>
      </c>
      <c r="H57" s="4"/>
      <c r="I57" s="4"/>
      <c r="J57" s="25">
        <f t="shared" si="13"/>
        <v>0</v>
      </c>
      <c r="L57" s="6">
        <v>43</v>
      </c>
      <c r="M57" s="4" t="s">
        <v>21</v>
      </c>
      <c r="P57" s="25">
        <f t="shared" si="14"/>
        <v>0</v>
      </c>
      <c r="R57" s="4" t="s">
        <v>21</v>
      </c>
      <c r="U57" s="25">
        <f t="shared" si="15"/>
        <v>0</v>
      </c>
    </row>
    <row r="58" spans="1:21" x14ac:dyDescent="0.2">
      <c r="A58" s="6">
        <v>44</v>
      </c>
      <c r="B58" s="4" t="s">
        <v>37</v>
      </c>
      <c r="C58" s="4"/>
      <c r="D58" s="4"/>
      <c r="E58" s="25">
        <f t="shared" si="12"/>
        <v>0</v>
      </c>
      <c r="F58" s="4"/>
      <c r="G58" s="4" t="s">
        <v>37</v>
      </c>
      <c r="H58" s="4"/>
      <c r="I58" s="4"/>
      <c r="J58" s="25">
        <f t="shared" si="13"/>
        <v>0</v>
      </c>
      <c r="L58" s="6">
        <v>44</v>
      </c>
      <c r="M58" s="4" t="s">
        <v>37</v>
      </c>
      <c r="P58" s="25">
        <f t="shared" si="14"/>
        <v>0</v>
      </c>
      <c r="R58" s="4" t="s">
        <v>37</v>
      </c>
      <c r="U58" s="25">
        <f t="shared" si="15"/>
        <v>0</v>
      </c>
    </row>
    <row r="59" spans="1:21" x14ac:dyDescent="0.2">
      <c r="A59" s="6">
        <v>45</v>
      </c>
      <c r="B59" s="4" t="s">
        <v>38</v>
      </c>
      <c r="C59" s="4"/>
      <c r="D59" s="4"/>
      <c r="E59" s="25">
        <f t="shared" si="12"/>
        <v>0</v>
      </c>
      <c r="F59" s="4"/>
      <c r="G59" s="4" t="s">
        <v>38</v>
      </c>
      <c r="H59" s="4"/>
      <c r="I59" s="4"/>
      <c r="J59" s="25">
        <f t="shared" si="13"/>
        <v>0</v>
      </c>
      <c r="L59" s="6">
        <v>45</v>
      </c>
      <c r="M59" s="4" t="s">
        <v>38</v>
      </c>
      <c r="P59" s="25">
        <f t="shared" si="14"/>
        <v>0</v>
      </c>
      <c r="R59" s="4" t="s">
        <v>38</v>
      </c>
      <c r="U59" s="25">
        <f t="shared" si="15"/>
        <v>0</v>
      </c>
    </row>
    <row r="60" spans="1:21" x14ac:dyDescent="0.2">
      <c r="A60" s="6">
        <v>46</v>
      </c>
      <c r="B60" s="3" t="s">
        <v>44</v>
      </c>
      <c r="C60" s="4"/>
      <c r="D60" s="4"/>
      <c r="E60" s="25">
        <f t="shared" si="12"/>
        <v>0</v>
      </c>
      <c r="F60" s="4"/>
      <c r="G60" s="3" t="s">
        <v>44</v>
      </c>
      <c r="H60" s="4"/>
      <c r="I60" s="4"/>
      <c r="J60" s="25">
        <f t="shared" si="13"/>
        <v>0</v>
      </c>
      <c r="L60" s="6">
        <v>46</v>
      </c>
      <c r="M60" s="3" t="s">
        <v>44</v>
      </c>
      <c r="P60" s="25">
        <f t="shared" si="14"/>
        <v>0</v>
      </c>
      <c r="R60" s="3" t="s">
        <v>44</v>
      </c>
      <c r="U60" s="25">
        <f t="shared" si="15"/>
        <v>0</v>
      </c>
    </row>
    <row r="61" spans="1:21" x14ac:dyDescent="0.2">
      <c r="A61" s="6">
        <v>47</v>
      </c>
      <c r="B61" s="3" t="s">
        <v>44</v>
      </c>
      <c r="C61" s="4"/>
      <c r="D61" s="4"/>
      <c r="E61" s="25">
        <f t="shared" si="12"/>
        <v>0</v>
      </c>
      <c r="F61" s="4"/>
      <c r="G61" s="3" t="s">
        <v>44</v>
      </c>
      <c r="H61" s="4"/>
      <c r="I61" s="4"/>
      <c r="J61" s="25">
        <f t="shared" si="13"/>
        <v>0</v>
      </c>
      <c r="L61" s="6">
        <v>47</v>
      </c>
      <c r="M61" s="3" t="s">
        <v>44</v>
      </c>
      <c r="P61" s="25">
        <f t="shared" si="14"/>
        <v>0</v>
      </c>
      <c r="R61" s="3" t="s">
        <v>44</v>
      </c>
      <c r="U61" s="25">
        <f t="shared" si="15"/>
        <v>0</v>
      </c>
    </row>
    <row r="62" spans="1:21" x14ac:dyDescent="0.2">
      <c r="A62" s="6">
        <v>48</v>
      </c>
      <c r="B62" s="16" t="s">
        <v>44</v>
      </c>
      <c r="C62" s="5"/>
      <c r="D62" s="5"/>
      <c r="E62" s="26">
        <f t="shared" si="12"/>
        <v>0</v>
      </c>
      <c r="F62" s="4"/>
      <c r="G62" s="16" t="s">
        <v>44</v>
      </c>
      <c r="H62" s="5"/>
      <c r="I62" s="5"/>
      <c r="J62" s="26">
        <f t="shared" si="13"/>
        <v>0</v>
      </c>
      <c r="L62" s="6">
        <v>48</v>
      </c>
      <c r="M62" s="16" t="s">
        <v>44</v>
      </c>
      <c r="N62" s="5"/>
      <c r="O62" s="5"/>
      <c r="P62" s="26">
        <f t="shared" si="14"/>
        <v>0</v>
      </c>
      <c r="R62" s="16" t="s">
        <v>44</v>
      </c>
      <c r="S62" s="5"/>
      <c r="T62" s="5"/>
      <c r="U62" s="26">
        <f t="shared" si="15"/>
        <v>0</v>
      </c>
    </row>
    <row r="63" spans="1:21" x14ac:dyDescent="0.2">
      <c r="A63" s="6">
        <v>49</v>
      </c>
      <c r="B63" s="4" t="s">
        <v>27</v>
      </c>
      <c r="C63" s="25">
        <f>SUM(C52:C62)</f>
        <v>0</v>
      </c>
      <c r="D63" s="25">
        <f>SUM(D52:D62)</f>
        <v>0</v>
      </c>
      <c r="E63" s="25">
        <f>SUM(E52:E62)</f>
        <v>0</v>
      </c>
      <c r="F63" s="4"/>
      <c r="G63" s="4" t="s">
        <v>27</v>
      </c>
      <c r="H63" s="25">
        <f>SUM(H52:H62)</f>
        <v>0</v>
      </c>
      <c r="I63" s="25">
        <f>SUM(I52:I62)</f>
        <v>0</v>
      </c>
      <c r="J63" s="25">
        <f>SUM(J52:J62)</f>
        <v>0</v>
      </c>
      <c r="L63" s="6">
        <v>49</v>
      </c>
      <c r="M63" s="4" t="s">
        <v>27</v>
      </c>
      <c r="N63" s="25">
        <f>SUM(N52:N62)</f>
        <v>0</v>
      </c>
      <c r="O63" s="25">
        <f>SUM(O52:O62)</f>
        <v>0</v>
      </c>
      <c r="P63" s="25">
        <f>SUM(P52:P62)</f>
        <v>0</v>
      </c>
      <c r="R63" s="4" t="s">
        <v>27</v>
      </c>
      <c r="S63" s="25">
        <f>SUM(S52:S62)</f>
        <v>0</v>
      </c>
      <c r="T63" s="25">
        <f>SUM(T52:T62)</f>
        <v>0</v>
      </c>
      <c r="U63" s="25">
        <f>SUM(U52:U62)</f>
        <v>0</v>
      </c>
    </row>
    <row r="64" spans="1:21" ht="12" thickBot="1" x14ac:dyDescent="0.25">
      <c r="A64" s="6"/>
      <c r="B64" s="9"/>
      <c r="C64" s="9"/>
      <c r="D64" s="9"/>
      <c r="E64" s="9"/>
      <c r="F64" s="4"/>
      <c r="G64" s="9"/>
      <c r="H64" s="9"/>
      <c r="I64" s="9"/>
      <c r="J64" s="9"/>
      <c r="M64" s="9"/>
      <c r="N64" s="9"/>
      <c r="O64" s="9"/>
      <c r="P64" s="9"/>
      <c r="R64" s="9"/>
      <c r="S64" s="9"/>
      <c r="T64" s="9"/>
      <c r="U64" s="9"/>
    </row>
    <row r="65" spans="1:21" ht="12" thickTop="1" x14ac:dyDescent="0.2">
      <c r="A65" s="6">
        <v>50</v>
      </c>
      <c r="B65" s="7" t="s">
        <v>28</v>
      </c>
      <c r="C65" s="27">
        <f>SUM(C49,C63)</f>
        <v>0</v>
      </c>
      <c r="D65" s="27">
        <f>SUM(D49,D63)</f>
        <v>0</v>
      </c>
      <c r="E65" s="27">
        <f>SUM(E49,E63)</f>
        <v>0</v>
      </c>
      <c r="F65" s="4"/>
      <c r="G65" s="7" t="s">
        <v>28</v>
      </c>
      <c r="H65" s="27">
        <f>SUM(H49,H63)</f>
        <v>0</v>
      </c>
      <c r="I65" s="27">
        <f>SUM(I49,I63)</f>
        <v>0</v>
      </c>
      <c r="J65" s="27">
        <f>SUM(J49,J63)</f>
        <v>0</v>
      </c>
      <c r="L65" s="6">
        <v>50</v>
      </c>
      <c r="M65" s="7" t="s">
        <v>28</v>
      </c>
      <c r="N65" s="27">
        <f>SUM(N49,N63)</f>
        <v>0</v>
      </c>
      <c r="O65" s="27">
        <f>SUM(O49,O63)</f>
        <v>0</v>
      </c>
      <c r="P65" s="27">
        <f>SUM(P49,P63)</f>
        <v>0</v>
      </c>
      <c r="R65" s="7" t="s">
        <v>28</v>
      </c>
      <c r="S65" s="27">
        <f>SUM(S49,S63)</f>
        <v>0</v>
      </c>
      <c r="T65" s="27">
        <f>SUM(T49,T63)</f>
        <v>0</v>
      </c>
      <c r="U65" s="27">
        <f>SUM(U49,U63)</f>
        <v>0</v>
      </c>
    </row>
    <row r="66" spans="1:21" x14ac:dyDescent="0.2">
      <c r="A66" s="6"/>
      <c r="B66" s="4"/>
      <c r="C66" s="4"/>
      <c r="D66" s="4"/>
      <c r="E66" s="4"/>
      <c r="F66" s="4"/>
      <c r="G66" s="4"/>
      <c r="H66" s="4"/>
      <c r="I66" s="4"/>
      <c r="J66" s="4"/>
    </row>
    <row r="67" spans="1:21" x14ac:dyDescent="0.2">
      <c r="A67" s="6"/>
      <c r="B67" s="5" t="s">
        <v>29</v>
      </c>
      <c r="C67" s="5"/>
      <c r="D67" s="5"/>
      <c r="E67" s="5"/>
      <c r="F67" s="4"/>
      <c r="G67" s="5" t="s">
        <v>29</v>
      </c>
      <c r="H67" s="5"/>
      <c r="I67" s="5"/>
      <c r="J67" s="5"/>
      <c r="M67" s="5" t="s">
        <v>29</v>
      </c>
      <c r="N67" s="5"/>
      <c r="O67" s="5"/>
      <c r="P67" s="5"/>
      <c r="R67" s="5" t="s">
        <v>29</v>
      </c>
      <c r="S67" s="5"/>
      <c r="T67" s="5"/>
      <c r="U67" s="5"/>
    </row>
    <row r="68" spans="1:21" x14ac:dyDescent="0.2">
      <c r="A68" s="6">
        <v>51</v>
      </c>
      <c r="B68" s="4" t="s">
        <v>30</v>
      </c>
      <c r="C68" s="4"/>
      <c r="D68" s="4"/>
      <c r="E68" s="1">
        <f t="shared" ref="E68:E73" si="16">(C68+D68)</f>
        <v>0</v>
      </c>
      <c r="F68" s="4"/>
      <c r="G68" s="4" t="s">
        <v>30</v>
      </c>
      <c r="H68" s="4"/>
      <c r="I68" s="4"/>
      <c r="J68" s="1">
        <f t="shared" ref="J68:J73" si="17">(H68+I68)</f>
        <v>0</v>
      </c>
      <c r="L68" s="6">
        <v>51</v>
      </c>
      <c r="M68" s="4" t="s">
        <v>30</v>
      </c>
      <c r="P68" s="1">
        <f t="shared" ref="P68:P73" si="18">(N68+O68)</f>
        <v>0</v>
      </c>
      <c r="R68" s="4" t="s">
        <v>30</v>
      </c>
      <c r="U68" s="1">
        <f t="shared" ref="U68:U73" si="19">(S68+T68)</f>
        <v>0</v>
      </c>
    </row>
    <row r="69" spans="1:21" x14ac:dyDescent="0.2">
      <c r="A69" s="6">
        <v>52</v>
      </c>
      <c r="B69" s="4" t="s">
        <v>31</v>
      </c>
      <c r="C69" s="4"/>
      <c r="D69" s="4"/>
      <c r="E69" s="1">
        <f t="shared" si="16"/>
        <v>0</v>
      </c>
      <c r="F69" s="4"/>
      <c r="G69" s="4" t="s">
        <v>31</v>
      </c>
      <c r="H69" s="4"/>
      <c r="I69" s="4"/>
      <c r="J69" s="1">
        <f t="shared" si="17"/>
        <v>0</v>
      </c>
      <c r="L69" s="6">
        <v>52</v>
      </c>
      <c r="M69" s="4" t="s">
        <v>31</v>
      </c>
      <c r="P69" s="1">
        <f t="shared" si="18"/>
        <v>0</v>
      </c>
      <c r="R69" s="4" t="s">
        <v>31</v>
      </c>
      <c r="U69" s="1">
        <f t="shared" si="19"/>
        <v>0</v>
      </c>
    </row>
    <row r="70" spans="1:21" x14ac:dyDescent="0.2">
      <c r="A70" s="6">
        <v>53</v>
      </c>
      <c r="B70" s="4" t="s">
        <v>48</v>
      </c>
      <c r="C70" s="4"/>
      <c r="D70" s="4"/>
      <c r="E70" s="1">
        <f t="shared" si="16"/>
        <v>0</v>
      </c>
      <c r="F70" s="4"/>
      <c r="G70" s="4" t="s">
        <v>48</v>
      </c>
      <c r="H70" s="4"/>
      <c r="I70" s="4"/>
      <c r="J70" s="1">
        <f t="shared" si="17"/>
        <v>0</v>
      </c>
      <c r="L70" s="6">
        <v>53</v>
      </c>
      <c r="M70" s="4" t="s">
        <v>48</v>
      </c>
      <c r="P70" s="1">
        <f t="shared" si="18"/>
        <v>0</v>
      </c>
      <c r="R70" s="4" t="s">
        <v>48</v>
      </c>
      <c r="U70" s="1">
        <f t="shared" si="19"/>
        <v>0</v>
      </c>
    </row>
    <row r="71" spans="1:21" x14ac:dyDescent="0.2">
      <c r="A71" s="6">
        <v>54</v>
      </c>
      <c r="B71" s="17" t="s">
        <v>44</v>
      </c>
      <c r="C71" s="4"/>
      <c r="D71" s="4"/>
      <c r="E71" s="1">
        <f t="shared" si="16"/>
        <v>0</v>
      </c>
      <c r="F71" s="4"/>
      <c r="G71" s="17" t="s">
        <v>44</v>
      </c>
      <c r="H71" s="4"/>
      <c r="I71" s="4"/>
      <c r="J71" s="1">
        <f t="shared" si="17"/>
        <v>0</v>
      </c>
      <c r="L71" s="6">
        <v>54</v>
      </c>
      <c r="M71" s="17" t="s">
        <v>44</v>
      </c>
      <c r="P71" s="1">
        <f t="shared" si="18"/>
        <v>0</v>
      </c>
      <c r="R71" s="17" t="s">
        <v>44</v>
      </c>
      <c r="U71" s="1">
        <f t="shared" si="19"/>
        <v>0</v>
      </c>
    </row>
    <row r="72" spans="1:21" x14ac:dyDescent="0.2">
      <c r="A72" s="6">
        <v>55</v>
      </c>
      <c r="B72" s="17" t="s">
        <v>44</v>
      </c>
      <c r="C72" s="4"/>
      <c r="D72" s="4"/>
      <c r="E72" s="1">
        <f t="shared" si="16"/>
        <v>0</v>
      </c>
      <c r="F72" s="4"/>
      <c r="G72" s="17" t="s">
        <v>44</v>
      </c>
      <c r="H72" s="4"/>
      <c r="I72" s="4"/>
      <c r="J72" s="1">
        <f t="shared" si="17"/>
        <v>0</v>
      </c>
      <c r="L72" s="6">
        <v>55</v>
      </c>
      <c r="M72" s="17" t="s">
        <v>44</v>
      </c>
      <c r="P72" s="1">
        <f t="shared" si="18"/>
        <v>0</v>
      </c>
      <c r="R72" s="17" t="s">
        <v>44</v>
      </c>
      <c r="U72" s="1">
        <f t="shared" si="19"/>
        <v>0</v>
      </c>
    </row>
    <row r="73" spans="1:21" x14ac:dyDescent="0.2">
      <c r="A73" s="6">
        <v>56</v>
      </c>
      <c r="B73" s="18" t="s">
        <v>44</v>
      </c>
      <c r="C73" s="5"/>
      <c r="D73" s="5"/>
      <c r="E73" s="2">
        <f t="shared" si="16"/>
        <v>0</v>
      </c>
      <c r="F73" s="4"/>
      <c r="G73" s="18" t="s">
        <v>44</v>
      </c>
      <c r="H73" s="5"/>
      <c r="I73" s="5"/>
      <c r="J73" s="2">
        <f t="shared" si="17"/>
        <v>0</v>
      </c>
      <c r="L73" s="6">
        <v>56</v>
      </c>
      <c r="M73" s="18" t="s">
        <v>44</v>
      </c>
      <c r="N73" s="5"/>
      <c r="O73" s="5"/>
      <c r="P73" s="2">
        <f t="shared" si="18"/>
        <v>0</v>
      </c>
      <c r="R73" s="18" t="s">
        <v>44</v>
      </c>
      <c r="S73" s="5"/>
      <c r="T73" s="5"/>
      <c r="U73" s="2">
        <f t="shared" si="19"/>
        <v>0</v>
      </c>
    </row>
    <row r="74" spans="1:21" x14ac:dyDescent="0.2">
      <c r="A74" s="6">
        <v>57</v>
      </c>
      <c r="B74" s="4" t="s">
        <v>32</v>
      </c>
      <c r="C74" s="1">
        <f>SUM(C68:C73)</f>
        <v>0</v>
      </c>
      <c r="D74" s="1">
        <f>SUM(D68:D73)</f>
        <v>0</v>
      </c>
      <c r="E74" s="1">
        <f>SUM(E68:E73)</f>
        <v>0</v>
      </c>
      <c r="F74" s="4"/>
      <c r="G74" s="4" t="s">
        <v>32</v>
      </c>
      <c r="H74" s="1">
        <f>SUM(H68:H73)</f>
        <v>0</v>
      </c>
      <c r="I74" s="1">
        <f>SUM(I68:I73)</f>
        <v>0</v>
      </c>
      <c r="J74" s="1">
        <f>SUM(J68:J73)</f>
        <v>0</v>
      </c>
      <c r="L74" s="6">
        <v>57</v>
      </c>
      <c r="M74" s="4" t="s">
        <v>32</v>
      </c>
      <c r="N74" s="1">
        <f>SUM(N68:N73)</f>
        <v>0</v>
      </c>
      <c r="O74" s="1">
        <f>SUM(O68:O73)</f>
        <v>0</v>
      </c>
      <c r="P74" s="1">
        <f>SUM(P68:P73)</f>
        <v>0</v>
      </c>
      <c r="R74" s="4" t="s">
        <v>32</v>
      </c>
      <c r="S74" s="1">
        <f>SUM(S68:S73)</f>
        <v>0</v>
      </c>
      <c r="T74" s="1">
        <f>SUM(T68:T73)</f>
        <v>0</v>
      </c>
      <c r="U74" s="1">
        <f>SUM(U68:U73)</f>
        <v>0</v>
      </c>
    </row>
    <row r="75" spans="1:21" x14ac:dyDescent="0.2">
      <c r="A75" s="6"/>
      <c r="B75" s="4"/>
      <c r="C75" s="4"/>
      <c r="D75" s="4"/>
      <c r="E75" s="4"/>
      <c r="F75" s="4"/>
      <c r="G75" s="4"/>
      <c r="H75" s="4"/>
      <c r="I75" s="4"/>
      <c r="J75" s="4"/>
    </row>
    <row r="76" spans="1:21" x14ac:dyDescent="0.2">
      <c r="A76" s="6"/>
      <c r="B76" s="5" t="s">
        <v>39</v>
      </c>
      <c r="C76" s="5"/>
      <c r="D76" s="5"/>
      <c r="E76" s="5"/>
      <c r="F76" s="4"/>
      <c r="G76" s="5" t="s">
        <v>39</v>
      </c>
      <c r="H76" s="5"/>
      <c r="I76" s="5"/>
      <c r="J76" s="5"/>
      <c r="M76" s="5" t="s">
        <v>39</v>
      </c>
      <c r="N76" s="5"/>
      <c r="O76" s="5"/>
      <c r="P76" s="5"/>
      <c r="R76" s="5" t="s">
        <v>39</v>
      </c>
      <c r="S76" s="5"/>
      <c r="T76" s="5"/>
      <c r="U76" s="5"/>
    </row>
    <row r="77" spans="1:21" x14ac:dyDescent="0.2">
      <c r="A77" s="6">
        <v>58</v>
      </c>
      <c r="B77" s="17" t="s">
        <v>44</v>
      </c>
      <c r="C77" s="4"/>
      <c r="D77" s="4"/>
      <c r="E77" s="1">
        <f>(C77+D77)</f>
        <v>0</v>
      </c>
      <c r="F77" s="4"/>
      <c r="G77" s="17" t="s">
        <v>44</v>
      </c>
      <c r="H77" s="4"/>
      <c r="I77" s="4"/>
      <c r="J77" s="1">
        <f>(H77+I77)</f>
        <v>0</v>
      </c>
      <c r="L77" s="6">
        <v>58</v>
      </c>
      <c r="M77" s="17" t="s">
        <v>44</v>
      </c>
      <c r="P77" s="1">
        <f>(N77+O77)</f>
        <v>0</v>
      </c>
      <c r="R77" s="17" t="s">
        <v>44</v>
      </c>
      <c r="U77" s="1">
        <f>(S77+T77)</f>
        <v>0</v>
      </c>
    </row>
    <row r="78" spans="1:21" x14ac:dyDescent="0.2">
      <c r="A78" s="6">
        <v>59</v>
      </c>
      <c r="B78" s="17" t="s">
        <v>44</v>
      </c>
      <c r="C78" s="4"/>
      <c r="D78" s="4"/>
      <c r="E78" s="1">
        <f>(C78+D78)</f>
        <v>0</v>
      </c>
      <c r="F78" s="4"/>
      <c r="G78" s="17" t="s">
        <v>44</v>
      </c>
      <c r="H78" s="4"/>
      <c r="I78" s="4"/>
      <c r="J78" s="1">
        <f>(H78+I78)</f>
        <v>0</v>
      </c>
      <c r="L78" s="6">
        <v>59</v>
      </c>
      <c r="M78" s="17" t="s">
        <v>44</v>
      </c>
      <c r="P78" s="1">
        <f>(N78+O78)</f>
        <v>0</v>
      </c>
      <c r="R78" s="17" t="s">
        <v>44</v>
      </c>
      <c r="U78" s="1">
        <f>(S78+T78)</f>
        <v>0</v>
      </c>
    </row>
    <row r="79" spans="1:21" x14ac:dyDescent="0.2">
      <c r="A79" s="6">
        <v>60</v>
      </c>
      <c r="B79" s="18" t="s">
        <v>44</v>
      </c>
      <c r="C79" s="5"/>
      <c r="D79" s="5"/>
      <c r="E79" s="2">
        <f>(C79+D79)</f>
        <v>0</v>
      </c>
      <c r="F79" s="4"/>
      <c r="G79" s="18" t="s">
        <v>44</v>
      </c>
      <c r="H79" s="5"/>
      <c r="I79" s="5"/>
      <c r="J79" s="2">
        <f>(H79+I79)</f>
        <v>0</v>
      </c>
      <c r="L79" s="6">
        <v>60</v>
      </c>
      <c r="M79" s="18" t="s">
        <v>44</v>
      </c>
      <c r="N79" s="5"/>
      <c r="O79" s="5"/>
      <c r="P79" s="2">
        <f>(N79+O79)</f>
        <v>0</v>
      </c>
      <c r="R79" s="18" t="s">
        <v>44</v>
      </c>
      <c r="S79" s="5"/>
      <c r="T79" s="5"/>
      <c r="U79" s="2">
        <f>(S79+T79)</f>
        <v>0</v>
      </c>
    </row>
    <row r="80" spans="1:21" x14ac:dyDescent="0.2">
      <c r="A80" s="6">
        <v>61</v>
      </c>
      <c r="B80" s="4" t="s">
        <v>40</v>
      </c>
      <c r="C80" s="1">
        <f>SUM(C77:C79)</f>
        <v>0</v>
      </c>
      <c r="D80" s="1">
        <f>SUM(D77:D79)</f>
        <v>0</v>
      </c>
      <c r="E80" s="1">
        <f>SUM(E77:E79)</f>
        <v>0</v>
      </c>
      <c r="F80" s="4"/>
      <c r="G80" s="4" t="s">
        <v>40</v>
      </c>
      <c r="H80" s="1">
        <f>SUM(H77:H79)</f>
        <v>0</v>
      </c>
      <c r="I80" s="1">
        <f>SUM(I77:I79)</f>
        <v>0</v>
      </c>
      <c r="J80" s="1">
        <f>SUM(J77:J79)</f>
        <v>0</v>
      </c>
      <c r="L80" s="6">
        <v>61</v>
      </c>
      <c r="M80" s="4" t="s">
        <v>40</v>
      </c>
      <c r="N80" s="1">
        <f>SUM(N77:N79)</f>
        <v>0</v>
      </c>
      <c r="O80" s="1">
        <f>SUM(O77:O79)</f>
        <v>0</v>
      </c>
      <c r="P80" s="1">
        <f>SUM(P77:P79)</f>
        <v>0</v>
      </c>
      <c r="R80" s="4" t="s">
        <v>40</v>
      </c>
      <c r="S80" s="1">
        <f>SUM(S77:S79)</f>
        <v>0</v>
      </c>
      <c r="T80" s="1">
        <f>SUM(T77:T79)</f>
        <v>0</v>
      </c>
      <c r="U80" s="1">
        <f>SUM(U77:U79)</f>
        <v>0</v>
      </c>
    </row>
    <row r="81" spans="1:21" ht="12" thickBot="1" x14ac:dyDescent="0.25">
      <c r="A81" s="6"/>
      <c r="B81" s="9"/>
      <c r="C81" s="9"/>
      <c r="D81" s="9"/>
      <c r="E81" s="9"/>
      <c r="F81" s="4"/>
      <c r="G81" s="9"/>
      <c r="H81" s="9"/>
      <c r="I81" s="9"/>
      <c r="J81" s="9"/>
      <c r="M81" s="9"/>
      <c r="N81" s="9"/>
      <c r="O81" s="9"/>
      <c r="P81" s="9"/>
      <c r="R81" s="9"/>
      <c r="S81" s="9"/>
      <c r="T81" s="9"/>
      <c r="U81" s="9"/>
    </row>
    <row r="82" spans="1:21" ht="12.75" thickTop="1" thickBot="1" x14ac:dyDescent="0.25">
      <c r="A82" s="6">
        <v>62</v>
      </c>
      <c r="B82" s="12" t="s">
        <v>49</v>
      </c>
      <c r="C82" s="28">
        <f>SUM(C35,C65,C74,C80)</f>
        <v>0</v>
      </c>
      <c r="D82" s="28">
        <f>SUM(D35,D65,D74,D80)</f>
        <v>0</v>
      </c>
      <c r="E82" s="28">
        <f>SUM(E35,E65,E74,E80)</f>
        <v>0</v>
      </c>
      <c r="F82" s="4"/>
      <c r="G82" s="12" t="s">
        <v>49</v>
      </c>
      <c r="H82" s="28">
        <f>SUM(H35,H65,H74,H80)</f>
        <v>0</v>
      </c>
      <c r="I82" s="28">
        <f>SUM(I35,I65,I74,I80)</f>
        <v>0</v>
      </c>
      <c r="J82" s="28">
        <f>SUM(J35,J65,J74,J80)</f>
        <v>0</v>
      </c>
      <c r="L82" s="6">
        <v>62</v>
      </c>
      <c r="M82" s="12" t="s">
        <v>49</v>
      </c>
      <c r="N82" s="28">
        <f>SUM(N35,N65,N74,N80)</f>
        <v>0</v>
      </c>
      <c r="O82" s="28">
        <f>SUM(O35,O65,O74,O80)</f>
        <v>0</v>
      </c>
      <c r="P82" s="28">
        <f>SUM(P35,P65,P74,P80)</f>
        <v>0</v>
      </c>
      <c r="R82" s="12" t="s">
        <v>49</v>
      </c>
      <c r="S82" s="28">
        <f>SUM(S35,S65,S74,S80)</f>
        <v>0</v>
      </c>
      <c r="T82" s="28">
        <f>SUM(T35,T65,T74,T80)</f>
        <v>0</v>
      </c>
      <c r="U82" s="28">
        <f>SUM(U35,U65,U74,U80)</f>
        <v>0</v>
      </c>
    </row>
    <row r="83" spans="1:21" ht="12" thickTop="1" x14ac:dyDescent="0.2">
      <c r="A83" s="6"/>
      <c r="B83" s="4"/>
      <c r="C83" s="4"/>
      <c r="D83" s="4"/>
      <c r="E83" s="4"/>
      <c r="F83" s="4"/>
      <c r="G83" s="4"/>
      <c r="H83" s="4"/>
      <c r="I83" s="4"/>
      <c r="J83" s="4"/>
    </row>
    <row r="84" spans="1:21" x14ac:dyDescent="0.2">
      <c r="A84" s="6"/>
      <c r="B84" s="4"/>
      <c r="C84" s="4"/>
      <c r="D84" s="4"/>
      <c r="E84" s="4"/>
      <c r="F84" s="4"/>
      <c r="G84" s="4"/>
      <c r="H84" s="4"/>
      <c r="I84" s="4"/>
      <c r="J84" s="4"/>
    </row>
    <row r="85" spans="1:21" s="4" customFormat="1" x14ac:dyDescent="0.2">
      <c r="A85" s="6"/>
      <c r="B85" s="38" t="s">
        <v>86</v>
      </c>
      <c r="C85" s="5"/>
      <c r="D85" s="5"/>
      <c r="E85" s="5"/>
      <c r="G85" s="38" t="s">
        <v>86</v>
      </c>
      <c r="H85" s="5"/>
      <c r="I85" s="5"/>
      <c r="J85" s="5"/>
      <c r="L85" s="6"/>
      <c r="M85" s="38" t="s">
        <v>86</v>
      </c>
      <c r="N85" s="5"/>
      <c r="O85" s="5"/>
      <c r="P85" s="5"/>
      <c r="R85" s="38" t="s">
        <v>86</v>
      </c>
      <c r="S85" s="5"/>
      <c r="T85" s="5"/>
      <c r="U85" s="5"/>
    </row>
    <row r="86" spans="1:21" s="4" customFormat="1" x14ac:dyDescent="0.2">
      <c r="A86" s="6">
        <v>1</v>
      </c>
      <c r="B86" s="4" t="s">
        <v>1</v>
      </c>
      <c r="C86" s="218" t="s">
        <v>87</v>
      </c>
      <c r="D86" s="218"/>
      <c r="G86" s="4" t="s">
        <v>1</v>
      </c>
      <c r="H86" s="218" t="s">
        <v>87</v>
      </c>
      <c r="I86" s="218"/>
      <c r="L86" s="6">
        <v>1</v>
      </c>
      <c r="M86" s="4" t="s">
        <v>1</v>
      </c>
      <c r="N86" s="218" t="s">
        <v>87</v>
      </c>
      <c r="O86" s="218"/>
      <c r="P86" s="4">
        <v>0</v>
      </c>
      <c r="R86" s="4" t="s">
        <v>1</v>
      </c>
      <c r="S86" s="218" t="s">
        <v>87</v>
      </c>
      <c r="T86" s="218"/>
      <c r="U86" s="4">
        <v>0</v>
      </c>
    </row>
    <row r="87" spans="1:21" s="4" customFormat="1" x14ac:dyDescent="0.2">
      <c r="A87" s="6">
        <v>8</v>
      </c>
      <c r="B87" s="4" t="s">
        <v>5</v>
      </c>
      <c r="C87" s="216" t="s">
        <v>88</v>
      </c>
      <c r="D87" s="217"/>
      <c r="E87" s="35">
        <f>IF(D13=0,0,IF(D13&gt;0,0,-D13))</f>
        <v>0</v>
      </c>
      <c r="G87" s="4" t="s">
        <v>5</v>
      </c>
      <c r="H87" s="216" t="s">
        <v>88</v>
      </c>
      <c r="I87" s="217"/>
      <c r="J87" s="35">
        <f>IF(I13=0,0,IF(I13&gt;0,0,-I13))</f>
        <v>0</v>
      </c>
      <c r="L87" s="6">
        <v>8</v>
      </c>
      <c r="M87" s="4" t="s">
        <v>5</v>
      </c>
      <c r="N87" s="216" t="s">
        <v>88</v>
      </c>
      <c r="O87" s="217"/>
      <c r="P87" s="35">
        <f>IF(O13=0,0,IF(O13&gt;0,0,-O13))</f>
        <v>0</v>
      </c>
      <c r="R87" s="4" t="s">
        <v>5</v>
      </c>
      <c r="S87" s="216" t="s">
        <v>88</v>
      </c>
      <c r="T87" s="217"/>
      <c r="U87" s="35">
        <f>IF(T13=0,0,IF(T13&gt;0,0,-T13))</f>
        <v>0</v>
      </c>
    </row>
    <row r="88" spans="1:21" s="4" customFormat="1" x14ac:dyDescent="0.2">
      <c r="A88" s="6">
        <v>52</v>
      </c>
      <c r="B88" s="4" t="s">
        <v>31</v>
      </c>
      <c r="C88" s="216" t="s">
        <v>89</v>
      </c>
      <c r="D88" s="217"/>
      <c r="E88" s="35">
        <f>IF(D69=0,E69,IF(D69&gt;0,E69,E69-D69))</f>
        <v>0</v>
      </c>
      <c r="G88" s="4" t="s">
        <v>31</v>
      </c>
      <c r="H88" s="216" t="s">
        <v>89</v>
      </c>
      <c r="I88" s="217"/>
      <c r="J88" s="35">
        <f>IF(I69=0,J69,IF(I69&gt;0,J69,J69-I69))</f>
        <v>0</v>
      </c>
      <c r="L88" s="6">
        <v>52</v>
      </c>
      <c r="M88" s="4" t="s">
        <v>31</v>
      </c>
      <c r="N88" s="216" t="s">
        <v>89</v>
      </c>
      <c r="O88" s="217"/>
      <c r="P88" s="35">
        <f>IF(O69=0,P69,IF(O69&gt;0,P69,P69-O69))</f>
        <v>0</v>
      </c>
      <c r="R88" s="4" t="s">
        <v>31</v>
      </c>
      <c r="S88" s="216" t="s">
        <v>89</v>
      </c>
      <c r="T88" s="217"/>
      <c r="U88" s="35">
        <f>IF(T69=0,U69,IF(T69&gt;0,U69,U69-T69))</f>
        <v>0</v>
      </c>
    </row>
    <row r="89" spans="1:21" s="4" customFormat="1" x14ac:dyDescent="0.2">
      <c r="A89" s="6"/>
      <c r="B89" s="17" t="s">
        <v>44</v>
      </c>
      <c r="C89" s="212" t="s">
        <v>91</v>
      </c>
      <c r="D89" s="213"/>
      <c r="G89" s="17" t="s">
        <v>44</v>
      </c>
      <c r="H89" s="212" t="s">
        <v>91</v>
      </c>
      <c r="I89" s="213"/>
      <c r="L89" s="6"/>
      <c r="M89" s="17" t="s">
        <v>44</v>
      </c>
      <c r="N89" s="212" t="s">
        <v>91</v>
      </c>
      <c r="O89" s="213"/>
      <c r="R89" s="17" t="s">
        <v>44</v>
      </c>
      <c r="S89" s="212" t="s">
        <v>91</v>
      </c>
      <c r="T89" s="213"/>
    </row>
    <row r="90" spans="1:21" s="4" customFormat="1" x14ac:dyDescent="0.2">
      <c r="A90" s="6"/>
      <c r="B90" s="17" t="s">
        <v>44</v>
      </c>
      <c r="C90" s="212" t="s">
        <v>91</v>
      </c>
      <c r="D90" s="213"/>
      <c r="G90" s="17" t="s">
        <v>44</v>
      </c>
      <c r="H90" s="212" t="s">
        <v>91</v>
      </c>
      <c r="I90" s="213"/>
      <c r="L90" s="6"/>
      <c r="M90" s="17" t="s">
        <v>44</v>
      </c>
      <c r="N90" s="212" t="s">
        <v>91</v>
      </c>
      <c r="O90" s="213"/>
      <c r="R90" s="17" t="s">
        <v>44</v>
      </c>
      <c r="S90" s="212" t="s">
        <v>91</v>
      </c>
      <c r="T90" s="213"/>
    </row>
    <row r="91" spans="1:21" s="4" customFormat="1" x14ac:dyDescent="0.2">
      <c r="A91" s="6"/>
      <c r="B91" s="18" t="s">
        <v>44</v>
      </c>
      <c r="C91" s="214" t="s">
        <v>91</v>
      </c>
      <c r="D91" s="215"/>
      <c r="E91" s="5"/>
      <c r="G91" s="18" t="s">
        <v>44</v>
      </c>
      <c r="H91" s="214" t="s">
        <v>91</v>
      </c>
      <c r="I91" s="215"/>
      <c r="J91" s="5"/>
      <c r="L91" s="6"/>
      <c r="M91" s="18" t="s">
        <v>44</v>
      </c>
      <c r="N91" s="214" t="s">
        <v>91</v>
      </c>
      <c r="O91" s="215"/>
      <c r="P91" s="5"/>
      <c r="R91" s="18" t="s">
        <v>44</v>
      </c>
      <c r="S91" s="214" t="s">
        <v>91</v>
      </c>
      <c r="T91" s="215"/>
      <c r="U91" s="5"/>
    </row>
    <row r="92" spans="1:21" s="4" customFormat="1" x14ac:dyDescent="0.2">
      <c r="A92" s="6"/>
      <c r="B92" s="4" t="s">
        <v>90</v>
      </c>
      <c r="E92" s="35">
        <f>SUM(E86:E91)</f>
        <v>0</v>
      </c>
      <c r="G92" s="4" t="s">
        <v>90</v>
      </c>
      <c r="J92" s="35">
        <f>SUM(J86:J91)</f>
        <v>0</v>
      </c>
      <c r="L92" s="6"/>
      <c r="M92" s="4" t="s">
        <v>90</v>
      </c>
      <c r="P92" s="35">
        <f>SUM(P86:P91)</f>
        <v>0</v>
      </c>
      <c r="R92" s="4" t="s">
        <v>90</v>
      </c>
      <c r="U92" s="35">
        <f>SUM(U86:U91)</f>
        <v>0</v>
      </c>
    </row>
    <row r="93" spans="1:21" s="4" customFormat="1" ht="12" thickBot="1" x14ac:dyDescent="0.25">
      <c r="A93" s="6"/>
      <c r="B93" s="9"/>
      <c r="C93" s="9"/>
      <c r="D93" s="9"/>
      <c r="E93" s="9"/>
      <c r="G93" s="9"/>
      <c r="H93" s="9"/>
      <c r="I93" s="9"/>
      <c r="J93" s="9"/>
      <c r="L93" s="6"/>
      <c r="M93" s="9"/>
      <c r="N93" s="9"/>
      <c r="O93" s="9"/>
      <c r="P93" s="9"/>
      <c r="R93" s="9"/>
      <c r="S93" s="9"/>
      <c r="T93" s="9"/>
      <c r="U93" s="9"/>
    </row>
    <row r="94" spans="1:21" s="4" customFormat="1" ht="12.75" thickTop="1" thickBot="1" x14ac:dyDescent="0.25">
      <c r="A94" s="6"/>
      <c r="B94" s="12" t="s">
        <v>92</v>
      </c>
      <c r="C94" s="36"/>
      <c r="D94" s="36"/>
      <c r="E94" s="37">
        <f>SUM(E35+E65+E92)</f>
        <v>0</v>
      </c>
      <c r="G94" s="12" t="s">
        <v>92</v>
      </c>
      <c r="H94" s="36"/>
      <c r="I94" s="36"/>
      <c r="J94" s="37">
        <f>SUM(J35+J65+J92)</f>
        <v>0</v>
      </c>
      <c r="L94" s="6"/>
      <c r="M94" s="12" t="s">
        <v>92</v>
      </c>
      <c r="N94" s="36"/>
      <c r="O94" s="36"/>
      <c r="P94" s="37">
        <f>SUM(P35+P65+P92)</f>
        <v>0</v>
      </c>
      <c r="R94" s="12" t="s">
        <v>92</v>
      </c>
      <c r="S94" s="36"/>
      <c r="T94" s="36"/>
      <c r="U94" s="37">
        <f>SUM(U35+U65+U92)</f>
        <v>0</v>
      </c>
    </row>
    <row r="95" spans="1:21" s="4" customFormat="1" ht="12" thickTop="1" x14ac:dyDescent="0.2">
      <c r="A95" s="6"/>
      <c r="L95" s="6"/>
    </row>
    <row r="96" spans="1:21" s="4" customFormat="1" x14ac:dyDescent="0.2">
      <c r="A96" s="6"/>
      <c r="B96" s="4" t="s">
        <v>93</v>
      </c>
      <c r="G96" s="4" t="s">
        <v>93</v>
      </c>
      <c r="L96" s="6"/>
      <c r="M96" s="4" t="s">
        <v>93</v>
      </c>
      <c r="P96" s="4">
        <v>2032</v>
      </c>
      <c r="R96" s="4" t="s">
        <v>93</v>
      </c>
      <c r="U96" s="4">
        <v>605</v>
      </c>
    </row>
    <row r="97" spans="1:21" x14ac:dyDescent="0.2">
      <c r="A97" s="6"/>
      <c r="B97" s="4"/>
      <c r="C97" s="4"/>
      <c r="D97" s="4"/>
      <c r="E97" s="4"/>
      <c r="F97" s="4"/>
      <c r="G97" s="4"/>
      <c r="H97" s="4"/>
      <c r="I97" s="4"/>
      <c r="J97" s="4"/>
    </row>
    <row r="98" spans="1:21" x14ac:dyDescent="0.2">
      <c r="A98" s="6"/>
      <c r="B98" s="4"/>
      <c r="C98" s="4"/>
      <c r="D98" s="4"/>
      <c r="E98" s="4"/>
      <c r="F98" s="4"/>
      <c r="G98" s="4"/>
      <c r="H98" s="4"/>
      <c r="I98" s="4"/>
      <c r="J98" s="4"/>
    </row>
    <row r="99" spans="1:21" s="4" customFormat="1" x14ac:dyDescent="0.2">
      <c r="A99" s="6"/>
      <c r="G99" s="38" t="s">
        <v>102</v>
      </c>
      <c r="H99" s="5"/>
      <c r="I99" s="5"/>
      <c r="J99" s="5"/>
      <c r="L99" s="6"/>
      <c r="R99" s="47" t="s">
        <v>102</v>
      </c>
      <c r="S99" s="48"/>
      <c r="T99" s="48"/>
      <c r="U99" s="48"/>
    </row>
    <row r="100" spans="1:21" s="4" customFormat="1" x14ac:dyDescent="0.2">
      <c r="A100" s="6"/>
      <c r="G100" s="4" t="s">
        <v>103</v>
      </c>
      <c r="J100" s="41" t="e">
        <f>(E94+J94)/(E96+J96)</f>
        <v>#DIV/0!</v>
      </c>
      <c r="L100" s="6"/>
      <c r="R100" s="35" t="s">
        <v>103</v>
      </c>
      <c r="S100" s="35"/>
      <c r="T100" s="35"/>
      <c r="U100" s="49">
        <f>(P94+U94)/(P96+U96)</f>
        <v>0</v>
      </c>
    </row>
    <row r="101" spans="1:21" s="19" customFormat="1" x14ac:dyDescent="0.2">
      <c r="A101" s="6"/>
      <c r="B101" s="4"/>
      <c r="C101" s="4"/>
      <c r="D101" s="4"/>
      <c r="E101" s="4"/>
      <c r="G101" s="4" t="s">
        <v>104</v>
      </c>
      <c r="H101" s="4"/>
      <c r="I101" s="43"/>
      <c r="J101" s="42"/>
      <c r="L101" s="6"/>
      <c r="M101" s="4"/>
      <c r="N101" s="4"/>
      <c r="O101" s="4"/>
      <c r="P101" s="4"/>
      <c r="R101" s="35" t="s">
        <v>104</v>
      </c>
      <c r="S101" s="35"/>
      <c r="T101" s="50"/>
      <c r="U101" s="51"/>
    </row>
    <row r="102" spans="1:21" s="19" customFormat="1" x14ac:dyDescent="0.2">
      <c r="A102" s="6"/>
      <c r="B102" s="4"/>
      <c r="C102" s="4"/>
      <c r="D102" s="4"/>
      <c r="E102" s="4"/>
      <c r="G102" s="4" t="s">
        <v>105</v>
      </c>
      <c r="H102" s="4"/>
      <c r="I102" s="43">
        <f>DATE(2011,3,31)</f>
        <v>40633</v>
      </c>
      <c r="J102" s="42">
        <v>338.9</v>
      </c>
      <c r="L102" s="6"/>
      <c r="M102" s="4"/>
      <c r="N102" s="4"/>
      <c r="O102" s="4"/>
      <c r="P102" s="4"/>
      <c r="R102" s="35" t="s">
        <v>105</v>
      </c>
      <c r="S102" s="35"/>
      <c r="T102" s="50">
        <f>DATE(2011,3,31)</f>
        <v>40633</v>
      </c>
      <c r="U102" s="51">
        <v>338.9</v>
      </c>
    </row>
    <row r="103" spans="1:21" s="19" customFormat="1" x14ac:dyDescent="0.2">
      <c r="A103" s="6"/>
      <c r="B103" s="4"/>
      <c r="C103" s="4"/>
      <c r="D103" s="4"/>
      <c r="E103" s="4"/>
      <c r="G103" s="5" t="s">
        <v>106</v>
      </c>
      <c r="H103" s="5"/>
      <c r="I103" s="5"/>
      <c r="J103" s="45" t="e">
        <f>(J102/J101)</f>
        <v>#DIV/0!</v>
      </c>
      <c r="L103" s="6"/>
      <c r="N103" s="4"/>
      <c r="O103" s="4"/>
      <c r="P103" s="4"/>
      <c r="R103" s="48" t="s">
        <v>106</v>
      </c>
      <c r="S103" s="48"/>
      <c r="T103" s="48"/>
      <c r="U103" s="52" t="e">
        <f>(U102/U101)</f>
        <v>#DIV/0!</v>
      </c>
    </row>
    <row r="104" spans="1:21" s="19" customFormat="1" x14ac:dyDescent="0.2">
      <c r="A104" s="6"/>
      <c r="B104" s="4"/>
      <c r="C104" s="4"/>
      <c r="D104" s="4"/>
      <c r="E104" s="4"/>
      <c r="G104" s="7" t="s">
        <v>107</v>
      </c>
      <c r="H104" s="4"/>
      <c r="I104" s="4"/>
      <c r="J104" s="44" t="e">
        <f>(J100*J103)</f>
        <v>#DIV/0!</v>
      </c>
      <c r="L104" s="6"/>
      <c r="M104" s="53" t="s">
        <v>123</v>
      </c>
      <c r="N104" s="53"/>
      <c r="O104" s="53"/>
      <c r="P104" s="54" t="s">
        <v>122</v>
      </c>
      <c r="R104" s="7" t="s">
        <v>107</v>
      </c>
      <c r="S104" s="4"/>
      <c r="T104" s="4"/>
      <c r="U104" s="44">
        <v>202.94626812614146</v>
      </c>
    </row>
    <row r="105" spans="1:21" x14ac:dyDescent="0.2">
      <c r="A105" s="6"/>
      <c r="B105" s="4"/>
      <c r="C105" s="4"/>
      <c r="D105" s="4"/>
      <c r="E105" s="4"/>
      <c r="F105" s="4"/>
      <c r="G105" s="4"/>
      <c r="H105" s="4"/>
      <c r="I105" s="4"/>
      <c r="J105" s="4"/>
    </row>
    <row r="106" spans="1:21" x14ac:dyDescent="0.2">
      <c r="A106" s="6"/>
      <c r="B106" s="4"/>
      <c r="C106" s="4"/>
      <c r="D106" s="4"/>
      <c r="E106" s="4"/>
      <c r="F106" s="4"/>
      <c r="G106" s="4"/>
      <c r="H106" s="4"/>
      <c r="I106" s="4"/>
      <c r="J106" s="4"/>
    </row>
    <row r="107" spans="1:21" s="4" customFormat="1" x14ac:dyDescent="0.2">
      <c r="A107" s="6"/>
      <c r="G107" s="38" t="s">
        <v>110</v>
      </c>
      <c r="H107" s="5"/>
      <c r="I107" s="5"/>
      <c r="J107" s="5"/>
      <c r="L107" s="6"/>
      <c r="R107" s="47" t="s">
        <v>110</v>
      </c>
      <c r="S107" s="48"/>
      <c r="T107" s="48"/>
      <c r="U107" s="48"/>
    </row>
    <row r="108" spans="1:21" s="4" customFormat="1" x14ac:dyDescent="0.2">
      <c r="A108" s="6"/>
      <c r="G108" s="4" t="s">
        <v>107</v>
      </c>
      <c r="J108" s="41" t="e">
        <f>(J104)</f>
        <v>#DIV/0!</v>
      </c>
      <c r="L108" s="6"/>
      <c r="R108" s="35" t="s">
        <v>107</v>
      </c>
      <c r="S108" s="35"/>
      <c r="T108" s="35"/>
      <c r="U108" s="49">
        <f>(U104)</f>
        <v>202.94626812614146</v>
      </c>
    </row>
    <row r="109" spans="1:21" s="4" customFormat="1" x14ac:dyDescent="0.2">
      <c r="A109" s="6"/>
      <c r="G109" s="4" t="s">
        <v>114</v>
      </c>
      <c r="L109" s="6"/>
      <c r="R109" s="35" t="s">
        <v>114</v>
      </c>
      <c r="S109" s="35"/>
      <c r="T109" s="35"/>
      <c r="U109" s="35"/>
    </row>
    <row r="110" spans="1:21" s="4" customFormat="1" x14ac:dyDescent="0.2">
      <c r="A110" s="6"/>
      <c r="G110" s="4" t="s">
        <v>112</v>
      </c>
      <c r="J110" s="41" t="e">
        <f>(J108*J109)</f>
        <v>#DIV/0!</v>
      </c>
      <c r="L110" s="6"/>
      <c r="R110" s="35" t="s">
        <v>112</v>
      </c>
      <c r="S110" s="35"/>
      <c r="T110" s="35"/>
      <c r="U110" s="49">
        <f>(U108*U109)</f>
        <v>0</v>
      </c>
    </row>
    <row r="111" spans="1:21" s="4" customFormat="1" x14ac:dyDescent="0.2">
      <c r="A111" s="6"/>
      <c r="G111" s="4" t="s">
        <v>115</v>
      </c>
      <c r="J111" s="41"/>
      <c r="L111" s="6"/>
      <c r="R111" s="35" t="s">
        <v>115</v>
      </c>
      <c r="S111" s="35"/>
      <c r="T111" s="35"/>
      <c r="U111" s="49"/>
    </row>
    <row r="112" spans="1:21" s="4" customFormat="1" x14ac:dyDescent="0.2">
      <c r="A112" s="6"/>
      <c r="G112" s="4" t="s">
        <v>111</v>
      </c>
      <c r="J112" s="41" t="e">
        <f>(J110-J111)</f>
        <v>#DIV/0!</v>
      </c>
      <c r="L112" s="6"/>
      <c r="R112" s="35" t="s">
        <v>111</v>
      </c>
      <c r="S112" s="35"/>
      <c r="T112" s="35"/>
      <c r="U112" s="49">
        <f>(U110-U111)</f>
        <v>0</v>
      </c>
    </row>
    <row r="113" spans="1:21" s="4" customFormat="1" x14ac:dyDescent="0.2">
      <c r="A113" s="6"/>
      <c r="G113" s="5" t="s">
        <v>121</v>
      </c>
      <c r="H113" s="5"/>
      <c r="I113" s="5"/>
      <c r="J113" s="5"/>
      <c r="L113" s="6"/>
      <c r="R113" s="48" t="s">
        <v>121</v>
      </c>
      <c r="S113" s="48"/>
      <c r="T113" s="48"/>
      <c r="U113" s="48">
        <v>1623</v>
      </c>
    </row>
    <row r="114" spans="1:21" s="4" customFormat="1" x14ac:dyDescent="0.2">
      <c r="A114" s="6"/>
      <c r="G114" s="7" t="s">
        <v>113</v>
      </c>
      <c r="J114" s="41" t="e">
        <f>(J112/J113)</f>
        <v>#DIV/0!</v>
      </c>
      <c r="L114" s="6"/>
      <c r="M114" s="53" t="s">
        <v>123</v>
      </c>
      <c r="N114" s="53"/>
      <c r="O114" s="53"/>
      <c r="P114" s="54" t="s">
        <v>122</v>
      </c>
      <c r="R114" s="7" t="s">
        <v>113</v>
      </c>
      <c r="U114" s="44">
        <v>16.508090488244594</v>
      </c>
    </row>
  </sheetData>
  <mergeCells count="24">
    <mergeCell ref="N86:O86"/>
    <mergeCell ref="S86:T86"/>
    <mergeCell ref="N87:O87"/>
    <mergeCell ref="S87:T87"/>
    <mergeCell ref="N90:O90"/>
    <mergeCell ref="S90:T90"/>
    <mergeCell ref="N91:O91"/>
    <mergeCell ref="S91:T91"/>
    <mergeCell ref="N88:O88"/>
    <mergeCell ref="S88:T88"/>
    <mergeCell ref="N89:O89"/>
    <mergeCell ref="S89:T89"/>
    <mergeCell ref="C86:D86"/>
    <mergeCell ref="H86:I86"/>
    <mergeCell ref="C87:D87"/>
    <mergeCell ref="H87:I87"/>
    <mergeCell ref="C88:D88"/>
    <mergeCell ref="H88:I88"/>
    <mergeCell ref="C89:D89"/>
    <mergeCell ref="H89:I89"/>
    <mergeCell ref="C90:D90"/>
    <mergeCell ref="H90:I90"/>
    <mergeCell ref="C91:D91"/>
    <mergeCell ref="H91:I91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0"/>
  <sheetViews>
    <sheetView workbookViewId="0">
      <pane xSplit="2" topLeftCell="E1" activePane="topRight" state="frozen"/>
      <selection pane="topRight" activeCell="M17" sqref="M17"/>
    </sheetView>
  </sheetViews>
  <sheetFormatPr defaultColWidth="9.33203125" defaultRowHeight="12.75" x14ac:dyDescent="0.2"/>
  <cols>
    <col min="1" max="1" width="9.33203125" style="55"/>
    <col min="2" max="2" width="32.83203125" style="112" customWidth="1"/>
    <col min="3" max="3" width="18" style="56" customWidth="1"/>
    <col min="4" max="4" width="7.6640625" style="56" customWidth="1"/>
    <col min="5" max="8" width="17.5" style="56" bestFit="1" customWidth="1"/>
    <col min="9" max="9" width="17.5" style="124" customWidth="1"/>
    <col min="10" max="10" width="15.6640625" style="56" bestFit="1" customWidth="1"/>
    <col min="11" max="11" width="7.83203125" style="56" customWidth="1"/>
    <col min="12" max="12" width="9.83203125" style="73" customWidth="1"/>
    <col min="13" max="13" width="13.1640625" style="73" customWidth="1"/>
    <col min="14" max="14" width="65.1640625" style="86" bestFit="1" customWidth="1"/>
    <col min="15" max="15" width="26.6640625" style="56" customWidth="1"/>
    <col min="16" max="16384" width="9.33203125" style="56"/>
  </cols>
  <sheetData>
    <row r="1" spans="1:16" x14ac:dyDescent="0.2">
      <c r="G1" s="125">
        <v>42338</v>
      </c>
      <c r="H1" s="125">
        <v>42582</v>
      </c>
      <c r="I1" s="126">
        <f>+H1-G1</f>
        <v>244</v>
      </c>
      <c r="J1" s="127">
        <f>+I1/30</f>
        <v>8.1333333333333329</v>
      </c>
    </row>
    <row r="2" spans="1:16" x14ac:dyDescent="0.2">
      <c r="B2" s="211" t="s">
        <v>146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6" s="86" customFormat="1" ht="25.5" x14ac:dyDescent="0.2">
      <c r="A3" s="107"/>
      <c r="B3" s="108" t="s">
        <v>116</v>
      </c>
      <c r="C3" s="64" t="s">
        <v>152</v>
      </c>
      <c r="D3" s="64" t="s">
        <v>157</v>
      </c>
      <c r="E3" s="64" t="s">
        <v>157</v>
      </c>
      <c r="F3" s="64" t="s">
        <v>157</v>
      </c>
      <c r="G3" s="64" t="s">
        <v>157</v>
      </c>
      <c r="H3" s="64" t="s">
        <v>157</v>
      </c>
      <c r="I3" s="64" t="s">
        <v>206</v>
      </c>
      <c r="J3" s="64" t="s">
        <v>138</v>
      </c>
      <c r="K3" s="64" t="s">
        <v>140</v>
      </c>
      <c r="L3" s="74" t="s">
        <v>139</v>
      </c>
      <c r="M3" s="74" t="s">
        <v>156</v>
      </c>
      <c r="N3" s="82" t="s">
        <v>133</v>
      </c>
      <c r="O3" s="82" t="s">
        <v>142</v>
      </c>
    </row>
    <row r="4" spans="1:16" ht="25.5" x14ac:dyDescent="0.2">
      <c r="A4" s="57"/>
      <c r="B4" s="113" t="s">
        <v>195</v>
      </c>
      <c r="C4" s="62" t="s">
        <v>56</v>
      </c>
      <c r="D4" s="62" t="s">
        <v>159</v>
      </c>
      <c r="E4" s="63">
        <v>41791</v>
      </c>
      <c r="F4" s="63">
        <v>42155</v>
      </c>
      <c r="G4" s="63">
        <v>41426</v>
      </c>
      <c r="H4" s="63">
        <v>41790</v>
      </c>
      <c r="I4" s="116" t="s">
        <v>207</v>
      </c>
      <c r="J4" s="59" t="s">
        <v>154</v>
      </c>
      <c r="K4" s="59"/>
      <c r="L4" s="58"/>
      <c r="M4" s="58">
        <v>179.15848033644792</v>
      </c>
      <c r="N4" s="83" t="s">
        <v>176</v>
      </c>
      <c r="O4" s="56" t="s">
        <v>175</v>
      </c>
    </row>
    <row r="5" spans="1:16" x14ac:dyDescent="0.2">
      <c r="A5" s="128"/>
      <c r="B5" s="113" t="s">
        <v>117</v>
      </c>
      <c r="C5" s="59"/>
      <c r="D5" s="59"/>
      <c r="E5" s="88"/>
      <c r="F5" s="88"/>
      <c r="G5" s="88"/>
      <c r="H5" s="88"/>
      <c r="I5" s="120" t="s">
        <v>215</v>
      </c>
      <c r="J5" s="59"/>
      <c r="K5" s="59"/>
      <c r="L5" s="58"/>
      <c r="M5" s="58">
        <v>257.30334760724469</v>
      </c>
      <c r="N5" s="84" t="s">
        <v>164</v>
      </c>
    </row>
    <row r="6" spans="1:16" x14ac:dyDescent="0.2">
      <c r="A6" s="57"/>
      <c r="B6" s="113" t="s">
        <v>230</v>
      </c>
      <c r="C6" s="78"/>
      <c r="D6" s="78"/>
      <c r="E6" s="78"/>
      <c r="F6" s="78"/>
      <c r="G6" s="78"/>
      <c r="H6" s="78"/>
      <c r="I6" s="118"/>
      <c r="J6" s="78" t="s">
        <v>153</v>
      </c>
      <c r="K6" s="78" t="s">
        <v>154</v>
      </c>
      <c r="L6" s="79" t="e">
        <f>#REF!</f>
        <v>#REF!</v>
      </c>
      <c r="M6" s="79"/>
      <c r="N6" s="102" t="s">
        <v>155</v>
      </c>
      <c r="O6" s="80" t="s">
        <v>163</v>
      </c>
    </row>
    <row r="7" spans="1:16" ht="25.5" x14ac:dyDescent="0.2">
      <c r="A7" s="57"/>
      <c r="B7" s="113" t="s">
        <v>231</v>
      </c>
      <c r="C7" s="62" t="s">
        <v>60</v>
      </c>
      <c r="D7" s="62"/>
      <c r="E7" s="89"/>
      <c r="F7" s="89"/>
      <c r="G7" s="63">
        <v>41609</v>
      </c>
      <c r="H7" s="63">
        <v>41973</v>
      </c>
      <c r="I7" s="116" t="s">
        <v>208</v>
      </c>
      <c r="J7" s="59" t="s">
        <v>154</v>
      </c>
      <c r="K7" s="59"/>
      <c r="L7" s="58"/>
      <c r="M7" s="58">
        <v>254.63546264645728</v>
      </c>
      <c r="N7" s="103" t="s">
        <v>170</v>
      </c>
      <c r="O7" s="56" t="s">
        <v>167</v>
      </c>
      <c r="P7" s="56" t="s">
        <v>188</v>
      </c>
    </row>
    <row r="8" spans="1:16" ht="25.5" x14ac:dyDescent="0.2">
      <c r="A8" s="57" t="s">
        <v>145</v>
      </c>
      <c r="B8" s="113" t="s">
        <v>220</v>
      </c>
      <c r="C8" s="62" t="s">
        <v>94</v>
      </c>
      <c r="D8" s="62"/>
      <c r="E8" s="90"/>
      <c r="F8" s="90"/>
      <c r="G8" s="63">
        <v>41275</v>
      </c>
      <c r="H8" s="63">
        <v>42004</v>
      </c>
      <c r="I8" s="116" t="s">
        <v>209</v>
      </c>
      <c r="J8" s="59" t="s">
        <v>154</v>
      </c>
      <c r="K8" s="59"/>
      <c r="L8" s="58" t="e">
        <f>+#REF!</f>
        <v>#REF!</v>
      </c>
      <c r="M8" s="58">
        <v>195.43132132629589</v>
      </c>
      <c r="N8" s="103" t="s">
        <v>170</v>
      </c>
      <c r="O8" s="56" t="s">
        <v>167</v>
      </c>
      <c r="P8" s="56" t="s">
        <v>188</v>
      </c>
    </row>
    <row r="9" spans="1:16" x14ac:dyDescent="0.2">
      <c r="A9" s="57"/>
      <c r="B9" s="113" t="s">
        <v>196</v>
      </c>
      <c r="C9" s="76" t="s">
        <v>66</v>
      </c>
      <c r="D9" s="76" t="s">
        <v>159</v>
      </c>
      <c r="E9" s="77">
        <v>41821</v>
      </c>
      <c r="F9" s="77">
        <v>42185</v>
      </c>
      <c r="G9" s="77">
        <v>41456</v>
      </c>
      <c r="H9" s="77">
        <v>41820</v>
      </c>
      <c r="I9" s="119" t="s">
        <v>210</v>
      </c>
      <c r="J9" s="78" t="s">
        <v>154</v>
      </c>
      <c r="K9" s="78" t="s">
        <v>154</v>
      </c>
      <c r="L9" s="79" t="e">
        <f>#REF!</f>
        <v>#REF!</v>
      </c>
      <c r="M9" s="79">
        <v>204.78301266422253</v>
      </c>
      <c r="N9" s="85" t="s">
        <v>162</v>
      </c>
      <c r="O9" s="80" t="s">
        <v>163</v>
      </c>
    </row>
    <row r="10" spans="1:16" x14ac:dyDescent="0.2">
      <c r="A10" s="57" t="s">
        <v>145</v>
      </c>
      <c r="B10" s="113" t="s">
        <v>221</v>
      </c>
      <c r="C10" s="76" t="s">
        <v>97</v>
      </c>
      <c r="D10" s="76" t="s">
        <v>158</v>
      </c>
      <c r="E10" s="81">
        <v>41821</v>
      </c>
      <c r="F10" s="81">
        <v>42185</v>
      </c>
      <c r="G10" s="81">
        <v>41456</v>
      </c>
      <c r="H10" s="81">
        <v>41820</v>
      </c>
      <c r="I10" s="119" t="s">
        <v>210</v>
      </c>
      <c r="J10" s="78" t="s">
        <v>154</v>
      </c>
      <c r="K10" s="78" t="s">
        <v>154</v>
      </c>
      <c r="L10" s="79" t="e">
        <f>#REF!</f>
        <v>#REF!</v>
      </c>
      <c r="M10" s="79">
        <v>187.43477155614229</v>
      </c>
      <c r="N10" s="85"/>
      <c r="O10" s="80" t="s">
        <v>163</v>
      </c>
    </row>
    <row r="11" spans="1:16" x14ac:dyDescent="0.2">
      <c r="A11" s="57"/>
      <c r="B11" s="113" t="s">
        <v>217</v>
      </c>
      <c r="C11" s="76" t="s">
        <v>61</v>
      </c>
      <c r="D11" s="76" t="s">
        <v>181</v>
      </c>
      <c r="E11" s="77">
        <v>41699</v>
      </c>
      <c r="F11" s="77">
        <v>42063</v>
      </c>
      <c r="G11" s="77">
        <v>41334</v>
      </c>
      <c r="H11" s="77">
        <v>41698</v>
      </c>
      <c r="I11" s="119" t="s">
        <v>214</v>
      </c>
      <c r="J11" s="78" t="s">
        <v>154</v>
      </c>
      <c r="K11" s="78"/>
      <c r="L11" s="79" t="e">
        <f>#REF!</f>
        <v>#REF!</v>
      </c>
      <c r="M11" s="79">
        <v>264.0196767981555</v>
      </c>
      <c r="N11" s="80" t="s">
        <v>168</v>
      </c>
      <c r="O11" s="80" t="s">
        <v>163</v>
      </c>
    </row>
    <row r="12" spans="1:16" x14ac:dyDescent="0.2">
      <c r="A12" s="57"/>
      <c r="B12" s="113" t="s">
        <v>197</v>
      </c>
      <c r="C12" s="62" t="s">
        <v>62</v>
      </c>
      <c r="D12" s="62"/>
      <c r="E12" s="89"/>
      <c r="F12" s="89"/>
      <c r="G12" s="63">
        <v>41640</v>
      </c>
      <c r="H12" s="63">
        <v>42004</v>
      </c>
      <c r="I12" s="116" t="s">
        <v>209</v>
      </c>
      <c r="J12" s="59"/>
      <c r="K12" s="59"/>
      <c r="L12" s="58" t="e">
        <f>+#REF!</f>
        <v>#REF!</v>
      </c>
      <c r="M12" s="58">
        <v>265.50824028623208</v>
      </c>
      <c r="N12" s="83"/>
    </row>
    <row r="13" spans="1:16" x14ac:dyDescent="0.2">
      <c r="A13" s="57" t="s">
        <v>145</v>
      </c>
      <c r="B13" s="113" t="s">
        <v>222</v>
      </c>
      <c r="C13" s="62" t="s">
        <v>98</v>
      </c>
      <c r="D13" s="62"/>
      <c r="E13" s="90"/>
      <c r="F13" s="90"/>
      <c r="G13" s="90"/>
      <c r="H13" s="90"/>
      <c r="I13" s="120"/>
      <c r="J13" s="59"/>
      <c r="K13" s="59"/>
      <c r="L13" s="58"/>
      <c r="M13" s="58">
        <v>203.88257845105062</v>
      </c>
      <c r="N13" s="83"/>
    </row>
    <row r="14" spans="1:16" x14ac:dyDescent="0.2">
      <c r="A14" s="57"/>
      <c r="B14" s="113" t="s">
        <v>119</v>
      </c>
      <c r="C14" s="76" t="s">
        <v>67</v>
      </c>
      <c r="D14" s="76" t="s">
        <v>159</v>
      </c>
      <c r="E14" s="77">
        <v>41821</v>
      </c>
      <c r="F14" s="77">
        <v>42185</v>
      </c>
      <c r="G14" s="77">
        <v>41456</v>
      </c>
      <c r="H14" s="77">
        <v>41820</v>
      </c>
      <c r="I14" s="119" t="s">
        <v>210</v>
      </c>
      <c r="J14" s="78" t="s">
        <v>154</v>
      </c>
      <c r="K14" s="78" t="s">
        <v>165</v>
      </c>
      <c r="L14" s="79" t="e">
        <f>#REF!</f>
        <v>#REF!</v>
      </c>
      <c r="M14" s="79">
        <v>172.98174443365974</v>
      </c>
      <c r="N14" s="103" t="s">
        <v>189</v>
      </c>
      <c r="O14" s="56" t="s">
        <v>177</v>
      </c>
    </row>
    <row r="15" spans="1:16" ht="25.5" x14ac:dyDescent="0.2">
      <c r="A15" s="57"/>
      <c r="B15" s="113" t="s">
        <v>198</v>
      </c>
      <c r="C15" s="78"/>
      <c r="D15" s="78" t="s">
        <v>153</v>
      </c>
      <c r="E15" s="132">
        <v>41944</v>
      </c>
      <c r="F15" s="132">
        <v>42308</v>
      </c>
      <c r="G15" s="132">
        <v>41579</v>
      </c>
      <c r="H15" s="132">
        <v>41943</v>
      </c>
      <c r="I15" s="118" t="s">
        <v>212</v>
      </c>
      <c r="J15" s="78" t="s">
        <v>154</v>
      </c>
      <c r="K15" s="78" t="s">
        <v>154</v>
      </c>
      <c r="L15" s="79" t="e">
        <f>+#REF!</f>
        <v>#REF!</v>
      </c>
      <c r="M15" s="79">
        <v>104.65849747565804</v>
      </c>
      <c r="N15" s="102" t="s">
        <v>178</v>
      </c>
      <c r="O15" s="56" t="s">
        <v>177</v>
      </c>
    </row>
    <row r="16" spans="1:16" x14ac:dyDescent="0.2">
      <c r="A16" s="57"/>
      <c r="B16" s="113" t="s">
        <v>199</v>
      </c>
      <c r="C16" s="59"/>
      <c r="D16" s="59"/>
      <c r="E16" s="88"/>
      <c r="F16" s="88"/>
      <c r="G16" s="88"/>
      <c r="H16" s="88"/>
      <c r="I16" s="117"/>
      <c r="J16" s="59"/>
      <c r="K16" s="59"/>
      <c r="L16" s="58" t="e">
        <f>+#REF!</f>
        <v>#REF!</v>
      </c>
      <c r="M16" s="58">
        <v>254.9</v>
      </c>
      <c r="N16" s="84"/>
    </row>
    <row r="17" spans="1:15" x14ac:dyDescent="0.2">
      <c r="A17" s="57"/>
      <c r="B17" s="113" t="s">
        <v>205</v>
      </c>
      <c r="C17" s="62" t="s">
        <v>68</v>
      </c>
      <c r="D17" s="62"/>
      <c r="E17" s="63">
        <v>41791</v>
      </c>
      <c r="F17" s="63">
        <v>42155</v>
      </c>
      <c r="G17" s="63">
        <v>41426</v>
      </c>
      <c r="H17" s="63">
        <v>41790</v>
      </c>
      <c r="I17" s="116" t="s">
        <v>207</v>
      </c>
      <c r="J17" s="59"/>
      <c r="K17" s="59"/>
      <c r="L17" s="58" t="e">
        <f>+#REF!</f>
        <v>#REF!</v>
      </c>
      <c r="M17" s="58">
        <v>221.63929697331275</v>
      </c>
      <c r="N17" s="83"/>
    </row>
    <row r="18" spans="1:15" x14ac:dyDescent="0.2">
      <c r="B18" s="113" t="s">
        <v>216</v>
      </c>
      <c r="C18" s="59"/>
      <c r="D18" s="59"/>
      <c r="E18" s="88"/>
      <c r="F18" s="88"/>
      <c r="G18" s="88"/>
      <c r="H18" s="88"/>
      <c r="I18" s="117"/>
      <c r="J18" s="59"/>
      <c r="K18" s="59"/>
      <c r="L18" s="58" t="e">
        <f>+#REF!</f>
        <v>#REF!</v>
      </c>
      <c r="M18" s="58"/>
      <c r="N18" s="84" t="s">
        <v>155</v>
      </c>
    </row>
    <row r="19" spans="1:15" x14ac:dyDescent="0.2">
      <c r="A19" s="57"/>
      <c r="B19" s="113" t="s">
        <v>200</v>
      </c>
      <c r="C19" s="62" t="s">
        <v>69</v>
      </c>
      <c r="D19" s="62"/>
      <c r="E19" s="89"/>
      <c r="F19" s="89"/>
      <c r="G19" s="63">
        <v>41609</v>
      </c>
      <c r="H19" s="63">
        <v>41973</v>
      </c>
      <c r="I19" s="116" t="s">
        <v>208</v>
      </c>
      <c r="J19" s="59"/>
      <c r="K19" s="59"/>
      <c r="L19" s="58" t="e">
        <f>+#REF!</f>
        <v>#REF!</v>
      </c>
      <c r="M19" s="58">
        <v>221.5153755932547</v>
      </c>
      <c r="N19" s="83"/>
    </row>
    <row r="20" spans="1:15" x14ac:dyDescent="0.2">
      <c r="A20" s="55" t="s">
        <v>145</v>
      </c>
      <c r="B20" s="113" t="s">
        <v>232</v>
      </c>
      <c r="C20" s="62" t="s">
        <v>160</v>
      </c>
      <c r="D20" s="59"/>
      <c r="E20" s="91"/>
      <c r="F20" s="91"/>
      <c r="G20" s="75">
        <v>41640</v>
      </c>
      <c r="H20" s="75">
        <v>42004</v>
      </c>
      <c r="I20" s="116" t="s">
        <v>209</v>
      </c>
      <c r="J20" s="59"/>
      <c r="K20" s="59"/>
      <c r="L20" s="58" t="e">
        <f>+#REF!</f>
        <v>#REF!</v>
      </c>
      <c r="M20" s="58"/>
      <c r="N20" s="84"/>
    </row>
    <row r="21" spans="1:15" x14ac:dyDescent="0.2">
      <c r="A21" s="57"/>
      <c r="B21" s="113" t="s">
        <v>201</v>
      </c>
      <c r="C21" s="62" t="s">
        <v>149</v>
      </c>
      <c r="D21" s="62"/>
      <c r="E21" s="90"/>
      <c r="F21" s="90"/>
      <c r="G21" s="63">
        <v>41183</v>
      </c>
      <c r="H21" s="63">
        <v>41547</v>
      </c>
      <c r="I21" s="116" t="s">
        <v>213</v>
      </c>
      <c r="J21" s="59"/>
      <c r="K21" s="59"/>
      <c r="L21" s="58" t="e">
        <f>+#REF!</f>
        <v>#REF!</v>
      </c>
      <c r="M21" s="58" t="e">
        <f>+#REF!</f>
        <v>#REF!</v>
      </c>
      <c r="N21" s="83"/>
    </row>
    <row r="22" spans="1:15" x14ac:dyDescent="0.2">
      <c r="B22" s="113" t="s">
        <v>193</v>
      </c>
      <c r="C22" s="62" t="s">
        <v>151</v>
      </c>
      <c r="D22" s="62"/>
      <c r="E22" s="89"/>
      <c r="F22" s="89"/>
      <c r="G22" s="63">
        <v>41640</v>
      </c>
      <c r="H22" s="63">
        <v>42004</v>
      </c>
      <c r="I22" s="116" t="s">
        <v>209</v>
      </c>
      <c r="J22" s="59"/>
      <c r="K22" s="136" t="e">
        <f>+#REF!</f>
        <v>#REF!</v>
      </c>
      <c r="L22" s="58" t="e">
        <f>+#REF!</f>
        <v>#REF!</v>
      </c>
      <c r="M22" s="58"/>
      <c r="N22" s="83"/>
    </row>
    <row r="23" spans="1:15" ht="25.5" x14ac:dyDescent="0.2">
      <c r="A23" s="57"/>
      <c r="B23" s="113" t="s">
        <v>191</v>
      </c>
      <c r="C23" s="62" t="s">
        <v>150</v>
      </c>
      <c r="D23" s="62"/>
      <c r="E23" s="89"/>
      <c r="F23" s="89"/>
      <c r="G23" s="63">
        <v>41640</v>
      </c>
      <c r="H23" s="63">
        <v>42004</v>
      </c>
      <c r="I23" s="116" t="s">
        <v>209</v>
      </c>
      <c r="J23" s="59" t="s">
        <v>154</v>
      </c>
      <c r="K23" s="59"/>
      <c r="L23" s="58" t="e">
        <f>+#REF!</f>
        <v>#REF!</v>
      </c>
      <c r="M23" s="58">
        <v>194.50773209069013</v>
      </c>
      <c r="N23" s="103" t="s">
        <v>179</v>
      </c>
      <c r="O23" s="56" t="s">
        <v>167</v>
      </c>
    </row>
    <row r="24" spans="1:15" ht="25.5" x14ac:dyDescent="0.2">
      <c r="A24" s="57"/>
      <c r="B24" s="113" t="s">
        <v>194</v>
      </c>
      <c r="C24" s="62" t="s">
        <v>63</v>
      </c>
      <c r="D24" s="62" t="s">
        <v>159</v>
      </c>
      <c r="E24" s="63">
        <v>41821</v>
      </c>
      <c r="F24" s="63">
        <v>42185</v>
      </c>
      <c r="G24" s="63">
        <v>41456</v>
      </c>
      <c r="H24" s="63">
        <v>41820</v>
      </c>
      <c r="I24" s="119" t="s">
        <v>210</v>
      </c>
      <c r="J24" s="59" t="s">
        <v>225</v>
      </c>
      <c r="K24" s="59"/>
      <c r="L24" s="58" t="e">
        <f>+#REF!</f>
        <v>#REF!</v>
      </c>
      <c r="M24" s="58">
        <v>227.72926479604726</v>
      </c>
      <c r="N24" s="83" t="s">
        <v>180</v>
      </c>
      <c r="O24" s="56" t="s">
        <v>175</v>
      </c>
    </row>
    <row r="25" spans="1:15" x14ac:dyDescent="0.2">
      <c r="A25" s="57" t="s">
        <v>145</v>
      </c>
      <c r="B25" s="113" t="s">
        <v>223</v>
      </c>
      <c r="C25" s="62" t="s">
        <v>99</v>
      </c>
      <c r="D25" s="62"/>
      <c r="E25" s="90"/>
      <c r="F25" s="90"/>
      <c r="G25" s="90"/>
      <c r="H25" s="90"/>
      <c r="I25" s="120"/>
      <c r="J25" s="59"/>
      <c r="K25" s="59"/>
      <c r="L25" s="58" t="e">
        <f>+#REF!</f>
        <v>#REF!</v>
      </c>
      <c r="M25" s="58">
        <v>272.45661266451407</v>
      </c>
      <c r="N25" s="83"/>
    </row>
    <row r="26" spans="1:15" x14ac:dyDescent="0.2">
      <c r="A26" s="57" t="s">
        <v>145</v>
      </c>
      <c r="B26" s="114" t="s">
        <v>136</v>
      </c>
      <c r="C26" s="62" t="s">
        <v>141</v>
      </c>
      <c r="D26" s="62"/>
      <c r="E26" s="90"/>
      <c r="F26" s="90"/>
      <c r="G26" s="63">
        <v>41456</v>
      </c>
      <c r="H26" s="63">
        <v>41820</v>
      </c>
      <c r="I26" s="119" t="s">
        <v>210</v>
      </c>
      <c r="J26" s="59"/>
      <c r="K26" s="59"/>
      <c r="L26" s="58" t="e">
        <f>+#REF!</f>
        <v>#REF!</v>
      </c>
      <c r="M26" s="58">
        <v>171.4</v>
      </c>
      <c r="N26" s="83" t="s">
        <v>192</v>
      </c>
    </row>
    <row r="27" spans="1:15" x14ac:dyDescent="0.2">
      <c r="B27" s="113" t="s">
        <v>233</v>
      </c>
      <c r="C27" s="78"/>
      <c r="D27" s="78"/>
      <c r="E27" s="78"/>
      <c r="F27" s="78"/>
      <c r="G27" s="78"/>
      <c r="H27" s="78"/>
      <c r="I27" s="118"/>
      <c r="J27" s="78" t="s">
        <v>153</v>
      </c>
      <c r="K27" s="78" t="s">
        <v>154</v>
      </c>
      <c r="L27" s="79" t="e">
        <f>#REF!</f>
        <v>#REF!</v>
      </c>
      <c r="M27" s="79"/>
      <c r="N27" s="102" t="s">
        <v>155</v>
      </c>
      <c r="O27" s="80" t="s">
        <v>163</v>
      </c>
    </row>
    <row r="28" spans="1:15" x14ac:dyDescent="0.2">
      <c r="A28" s="57" t="s">
        <v>145</v>
      </c>
      <c r="B28" s="114" t="s">
        <v>137</v>
      </c>
      <c r="C28" s="62" t="s">
        <v>161</v>
      </c>
      <c r="D28" s="59"/>
      <c r="E28" s="88"/>
      <c r="F28" s="88"/>
      <c r="G28" s="88"/>
      <c r="H28" s="88"/>
      <c r="I28" s="117"/>
      <c r="J28" s="59"/>
      <c r="K28" s="59"/>
      <c r="L28" s="58" t="e">
        <f>+#REF!</f>
        <v>#REF!</v>
      </c>
      <c r="M28" s="58">
        <v>206.14217981274845</v>
      </c>
      <c r="N28" s="84"/>
    </row>
    <row r="29" spans="1:15" x14ac:dyDescent="0.2">
      <c r="A29" s="57"/>
      <c r="B29" s="113" t="s">
        <v>120</v>
      </c>
      <c r="C29" s="62" t="s">
        <v>65</v>
      </c>
      <c r="D29" s="62"/>
      <c r="E29" s="90"/>
      <c r="F29" s="90"/>
      <c r="G29" s="63">
        <v>41426</v>
      </c>
      <c r="H29" s="63">
        <v>41790</v>
      </c>
      <c r="I29" s="116" t="s">
        <v>207</v>
      </c>
      <c r="J29" s="59"/>
      <c r="K29" s="59"/>
      <c r="L29" s="58" t="e">
        <f>+#REF!</f>
        <v>#REF!</v>
      </c>
      <c r="M29" s="58">
        <v>190.5552772206</v>
      </c>
      <c r="N29" s="83"/>
    </row>
    <row r="30" spans="1:15" ht="25.5" x14ac:dyDescent="0.2">
      <c r="A30" s="57"/>
      <c r="B30" s="113" t="s">
        <v>203</v>
      </c>
      <c r="C30" s="62" t="s">
        <v>64</v>
      </c>
      <c r="D30" s="62"/>
      <c r="E30" s="89"/>
      <c r="F30" s="89"/>
      <c r="G30" s="63">
        <v>41640</v>
      </c>
      <c r="H30" s="63">
        <v>42004</v>
      </c>
      <c r="I30" s="116" t="s">
        <v>209</v>
      </c>
      <c r="J30" s="56" t="s">
        <v>154</v>
      </c>
      <c r="L30" s="73" t="e">
        <f>+#REF!</f>
        <v>#REF!</v>
      </c>
      <c r="M30" s="58">
        <v>211.03188341508306</v>
      </c>
      <c r="N30" s="104" t="s">
        <v>169</v>
      </c>
      <c r="O30" s="56" t="s">
        <v>167</v>
      </c>
    </row>
    <row r="31" spans="1:15" s="59" customFormat="1" x14ac:dyDescent="0.2">
      <c r="B31" s="113" t="s">
        <v>234</v>
      </c>
      <c r="C31" s="78"/>
      <c r="D31" s="78"/>
      <c r="E31" s="78"/>
      <c r="F31" s="78"/>
      <c r="G31" s="78"/>
      <c r="H31" s="78"/>
      <c r="I31" s="118"/>
      <c r="J31" s="78" t="s">
        <v>153</v>
      </c>
      <c r="K31" s="78" t="s">
        <v>154</v>
      </c>
      <c r="L31" s="79" t="e">
        <f>#REF!</f>
        <v>#REF!</v>
      </c>
      <c r="M31" s="79"/>
      <c r="N31" s="102" t="s">
        <v>155</v>
      </c>
      <c r="O31" s="78" t="s">
        <v>163</v>
      </c>
    </row>
    <row r="32" spans="1:15" s="59" customFormat="1" x14ac:dyDescent="0.2">
      <c r="A32" s="106"/>
      <c r="B32" s="113" t="s">
        <v>202</v>
      </c>
      <c r="C32" s="76" t="s">
        <v>70</v>
      </c>
      <c r="D32" s="76" t="s">
        <v>166</v>
      </c>
      <c r="E32" s="77">
        <v>41671</v>
      </c>
      <c r="F32" s="77">
        <v>42035</v>
      </c>
      <c r="G32" s="77">
        <v>41306</v>
      </c>
      <c r="H32" s="77">
        <v>41670</v>
      </c>
      <c r="I32" s="119" t="s">
        <v>211</v>
      </c>
      <c r="J32" s="78" t="s">
        <v>154</v>
      </c>
      <c r="K32" s="78" t="s">
        <v>154</v>
      </c>
      <c r="L32" s="79" t="e">
        <f>#REF!</f>
        <v>#REF!</v>
      </c>
      <c r="M32" s="79">
        <v>206.14649834639806</v>
      </c>
      <c r="N32" s="85"/>
      <c r="O32" s="78" t="s">
        <v>163</v>
      </c>
    </row>
    <row r="33" spans="1:15" s="59" customFormat="1" x14ac:dyDescent="0.2">
      <c r="B33" s="113" t="s">
        <v>144</v>
      </c>
      <c r="C33" s="78"/>
      <c r="D33" s="78"/>
      <c r="E33" s="78"/>
      <c r="F33" s="78"/>
      <c r="G33" s="78"/>
      <c r="H33" s="78"/>
      <c r="I33" s="118"/>
      <c r="J33" s="78" t="s">
        <v>153</v>
      </c>
      <c r="K33" s="78" t="s">
        <v>154</v>
      </c>
      <c r="L33" s="79" t="e">
        <f>#REF!</f>
        <v>#REF!</v>
      </c>
      <c r="M33" s="79"/>
      <c r="N33" s="102" t="s">
        <v>155</v>
      </c>
      <c r="O33" s="78" t="s">
        <v>163</v>
      </c>
    </row>
    <row r="34" spans="1:15" x14ac:dyDescent="0.2">
      <c r="A34" s="57"/>
      <c r="B34" s="113" t="s">
        <v>204</v>
      </c>
      <c r="C34" s="62" t="s">
        <v>143</v>
      </c>
      <c r="D34" s="62"/>
      <c r="E34" s="90"/>
      <c r="F34" s="90"/>
      <c r="G34" s="90"/>
      <c r="H34" s="90"/>
      <c r="I34" s="120"/>
      <c r="J34" s="56" t="s">
        <v>154</v>
      </c>
      <c r="L34" s="73" t="e">
        <f>+#REF!</f>
        <v>#REF!</v>
      </c>
      <c r="M34" s="58">
        <v>154.27031775019461</v>
      </c>
      <c r="N34" s="87" t="s">
        <v>174</v>
      </c>
      <c r="O34" s="56" t="s">
        <v>190</v>
      </c>
    </row>
    <row r="35" spans="1:15" x14ac:dyDescent="0.2">
      <c r="A35" s="57" t="s">
        <v>145</v>
      </c>
      <c r="B35" s="113" t="s">
        <v>224</v>
      </c>
      <c r="C35" s="62" t="s">
        <v>125</v>
      </c>
      <c r="D35" s="62"/>
      <c r="E35" s="90"/>
      <c r="F35" s="90"/>
      <c r="G35" s="90"/>
      <c r="H35" s="90"/>
      <c r="I35" s="120"/>
      <c r="L35" s="73" t="e">
        <f>+#REF!</f>
        <v>#REF!</v>
      </c>
      <c r="M35" s="58">
        <v>226.57536588808446</v>
      </c>
      <c r="N35" s="87"/>
    </row>
    <row r="36" spans="1:15" x14ac:dyDescent="0.2">
      <c r="B36" s="109" t="s">
        <v>226</v>
      </c>
      <c r="C36" s="58"/>
      <c r="D36" s="58"/>
      <c r="E36" s="58"/>
      <c r="F36" s="58"/>
      <c r="G36" s="58"/>
      <c r="H36" s="58"/>
      <c r="I36" s="121"/>
      <c r="L36" s="73" t="e">
        <f>+#REF!</f>
        <v>#REF!</v>
      </c>
    </row>
    <row r="37" spans="1:15" x14ac:dyDescent="0.2">
      <c r="A37" s="57"/>
      <c r="B37" s="110" t="s">
        <v>134</v>
      </c>
      <c r="C37" s="60"/>
      <c r="D37" s="60"/>
      <c r="E37" s="60"/>
      <c r="F37" s="60"/>
      <c r="G37" s="60"/>
      <c r="H37" s="60"/>
      <c r="I37" s="122"/>
      <c r="J37" s="59"/>
      <c r="K37" s="59"/>
      <c r="L37" s="58"/>
      <c r="M37" s="58"/>
      <c r="N37" s="84"/>
    </row>
    <row r="38" spans="1:15" x14ac:dyDescent="0.2">
      <c r="A38" s="57"/>
      <c r="B38" s="111" t="s">
        <v>135</v>
      </c>
      <c r="C38" s="61"/>
      <c r="D38" s="61"/>
      <c r="E38" s="61"/>
      <c r="F38" s="61"/>
      <c r="G38" s="61"/>
      <c r="H38" s="61"/>
      <c r="I38" s="123"/>
      <c r="J38" s="59"/>
      <c r="K38" s="59"/>
      <c r="L38" s="58"/>
      <c r="M38" s="58"/>
      <c r="N38" s="84"/>
    </row>
    <row r="39" spans="1:15" ht="21.75" x14ac:dyDescent="0.2">
      <c r="B39" s="110" t="s">
        <v>118</v>
      </c>
      <c r="C39" s="60"/>
      <c r="D39" s="60"/>
      <c r="E39" s="60"/>
      <c r="F39" s="60"/>
      <c r="G39" s="60"/>
      <c r="H39" s="60"/>
      <c r="I39" s="122"/>
    </row>
    <row r="41" spans="1:15" x14ac:dyDescent="0.2">
      <c r="B41" s="112" t="s">
        <v>227</v>
      </c>
    </row>
    <row r="42" spans="1:15" x14ac:dyDescent="0.2">
      <c r="B42" s="138">
        <v>42004</v>
      </c>
      <c r="C42" s="139">
        <v>361.65899999999999</v>
      </c>
    </row>
    <row r="43" spans="1:15" x14ac:dyDescent="0.2">
      <c r="B43" s="138">
        <v>41820</v>
      </c>
      <c r="C43" s="139">
        <v>359.05599999999998</v>
      </c>
    </row>
    <row r="44" spans="1:15" x14ac:dyDescent="0.2">
      <c r="B44" s="138">
        <v>42825</v>
      </c>
      <c r="C44" s="139">
        <v>380.8</v>
      </c>
    </row>
    <row r="45" spans="1:15" x14ac:dyDescent="0.2">
      <c r="B45" s="138">
        <f>DATE(2014,1,31)</f>
        <v>41670</v>
      </c>
      <c r="C45" s="139">
        <v>356.79599999999999</v>
      </c>
    </row>
    <row r="46" spans="1:15" x14ac:dyDescent="0.2">
      <c r="B46" s="138">
        <v>41790</v>
      </c>
      <c r="C46" s="139">
        <v>359.54700000000003</v>
      </c>
    </row>
    <row r="47" spans="1:15" x14ac:dyDescent="0.2">
      <c r="B47" s="138">
        <v>41912</v>
      </c>
      <c r="C47" s="140">
        <v>359.87900000000002</v>
      </c>
    </row>
    <row r="48" spans="1:15" x14ac:dyDescent="0.2">
      <c r="B48" s="138">
        <v>41698</v>
      </c>
      <c r="C48" s="140">
        <v>356.93900000000002</v>
      </c>
    </row>
    <row r="49" spans="2:3" x14ac:dyDescent="0.2">
      <c r="B49" s="138" t="s">
        <v>229</v>
      </c>
      <c r="C49" s="140">
        <v>361.00099999999998</v>
      </c>
    </row>
    <row r="50" spans="2:3" x14ac:dyDescent="0.2">
      <c r="B50" s="138">
        <v>41759</v>
      </c>
      <c r="C50" s="140">
        <v>358.41500000000002</v>
      </c>
    </row>
  </sheetData>
  <autoFilter ref="A3:P35" xr:uid="{00000000-0009-0000-0000-000001000000}"/>
  <mergeCells count="1">
    <mergeCell ref="B2:N2"/>
  </mergeCells>
  <pageMargins left="0" right="0" top="0" bottom="0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8"/>
  <sheetViews>
    <sheetView workbookViewId="0">
      <pane ySplit="4" topLeftCell="A5" activePane="bottomLeft" state="frozen"/>
      <selection pane="bottomLeft" activeCell="A112" sqref="A1:J112"/>
    </sheetView>
  </sheetViews>
  <sheetFormatPr defaultColWidth="9.33203125" defaultRowHeight="11.25" x14ac:dyDescent="0.2"/>
  <cols>
    <col min="1" max="1" width="5.6640625" style="29" customWidth="1"/>
    <col min="2" max="2" width="38.33203125" style="19" customWidth="1"/>
    <col min="3" max="4" width="11.83203125" style="4" customWidth="1"/>
    <col min="5" max="5" width="13.83203125" style="4" customWidth="1"/>
    <col min="6" max="6" width="1" style="19" customWidth="1"/>
    <col min="7" max="7" width="38.33203125" style="19" customWidth="1"/>
    <col min="8" max="9" width="11.83203125" style="4" customWidth="1"/>
    <col min="10" max="10" width="13.83203125" style="4" customWidth="1"/>
    <col min="11" max="16384" width="9.33203125" style="19"/>
  </cols>
  <sheetData>
    <row r="1" spans="1:10" s="4" customFormat="1" x14ac:dyDescent="0.2">
      <c r="A1" s="6"/>
      <c r="B1" s="13" t="s">
        <v>58</v>
      </c>
      <c r="C1" s="7"/>
      <c r="D1" s="7"/>
      <c r="E1" s="15" t="s">
        <v>57</v>
      </c>
      <c r="G1" s="13" t="s">
        <v>58</v>
      </c>
      <c r="H1" s="7"/>
      <c r="I1" s="7"/>
      <c r="J1" s="15" t="s">
        <v>57</v>
      </c>
    </row>
    <row r="2" spans="1:10" s="4" customFormat="1" ht="12" thickBot="1" x14ac:dyDescent="0.25">
      <c r="A2" s="6"/>
      <c r="B2" s="9" t="s">
        <v>59</v>
      </c>
      <c r="C2" s="9"/>
      <c r="D2" s="14">
        <f>DATE(2009,1,1)</f>
        <v>39814</v>
      </c>
      <c r="E2" s="14">
        <f>DATE(2009,12,31)</f>
        <v>40178</v>
      </c>
      <c r="G2" s="9" t="s">
        <v>59</v>
      </c>
      <c r="H2" s="9"/>
      <c r="I2" s="14">
        <f>DATE(2008,1,1)</f>
        <v>39448</v>
      </c>
      <c r="J2" s="14">
        <f>DATE(2008,12,31)</f>
        <v>39813</v>
      </c>
    </row>
    <row r="3" spans="1:10" s="4" customFormat="1" ht="12" thickTop="1" x14ac:dyDescent="0.2">
      <c r="A3" s="6"/>
    </row>
    <row r="4" spans="1:10" s="4" customFormat="1" ht="22.5" customHeight="1" x14ac:dyDescent="0.2">
      <c r="A4" s="6"/>
      <c r="C4" s="11" t="s">
        <v>83</v>
      </c>
      <c r="D4" s="11" t="s">
        <v>84</v>
      </c>
      <c r="E4" s="11" t="s">
        <v>85</v>
      </c>
      <c r="H4" s="11" t="s">
        <v>83</v>
      </c>
      <c r="I4" s="11" t="s">
        <v>84</v>
      </c>
      <c r="J4" s="11" t="s">
        <v>85</v>
      </c>
    </row>
    <row r="5" spans="1:10" x14ac:dyDescent="0.2">
      <c r="B5" s="30" t="s">
        <v>0</v>
      </c>
      <c r="C5" s="5"/>
      <c r="D5" s="5"/>
      <c r="E5" s="5"/>
      <c r="G5" s="30" t="s">
        <v>0</v>
      </c>
      <c r="H5" s="5"/>
      <c r="I5" s="5"/>
      <c r="J5" s="5"/>
    </row>
    <row r="6" spans="1:10" x14ac:dyDescent="0.2">
      <c r="A6" s="29">
        <v>1</v>
      </c>
      <c r="B6" s="19" t="s">
        <v>1</v>
      </c>
      <c r="G6" s="19" t="s">
        <v>1</v>
      </c>
    </row>
    <row r="7" spans="1:10" x14ac:dyDescent="0.2">
      <c r="A7" s="29">
        <v>2</v>
      </c>
      <c r="B7" s="19" t="s">
        <v>2</v>
      </c>
      <c r="G7" s="19" t="s">
        <v>2</v>
      </c>
    </row>
    <row r="8" spans="1:10" x14ac:dyDescent="0.2">
      <c r="A8" s="29">
        <v>3</v>
      </c>
      <c r="B8" s="19" t="s">
        <v>3</v>
      </c>
      <c r="G8" s="19" t="s">
        <v>3</v>
      </c>
    </row>
    <row r="9" spans="1:10" x14ac:dyDescent="0.2">
      <c r="A9" s="29">
        <v>4</v>
      </c>
      <c r="B9" s="19" t="s">
        <v>41</v>
      </c>
      <c r="G9" s="19" t="s">
        <v>41</v>
      </c>
    </row>
    <row r="10" spans="1:10" x14ac:dyDescent="0.2">
      <c r="A10" s="29">
        <v>5</v>
      </c>
      <c r="B10" s="19" t="s">
        <v>4</v>
      </c>
      <c r="G10" s="19" t="s">
        <v>4</v>
      </c>
    </row>
    <row r="11" spans="1:10" x14ac:dyDescent="0.2">
      <c r="A11" s="29">
        <v>6</v>
      </c>
      <c r="B11" s="19" t="s">
        <v>42</v>
      </c>
      <c r="G11" s="19" t="s">
        <v>42</v>
      </c>
    </row>
    <row r="12" spans="1:10" x14ac:dyDescent="0.2">
      <c r="A12" s="29">
        <v>7</v>
      </c>
      <c r="B12" s="19" t="s">
        <v>43</v>
      </c>
      <c r="G12" s="19" t="s">
        <v>43</v>
      </c>
    </row>
    <row r="13" spans="1:10" x14ac:dyDescent="0.2">
      <c r="A13" s="29">
        <v>8</v>
      </c>
      <c r="B13" s="19" t="s">
        <v>5</v>
      </c>
      <c r="G13" s="19" t="s">
        <v>5</v>
      </c>
    </row>
    <row r="14" spans="1:10" x14ac:dyDescent="0.2">
      <c r="A14" s="29">
        <v>9</v>
      </c>
      <c r="B14" s="30" t="s">
        <v>71</v>
      </c>
      <c r="C14" s="5"/>
      <c r="D14" s="5"/>
      <c r="E14" s="5"/>
      <c r="G14" s="30" t="s">
        <v>71</v>
      </c>
      <c r="H14" s="5"/>
      <c r="I14" s="5"/>
      <c r="J14" s="5"/>
    </row>
    <row r="15" spans="1:10" x14ac:dyDescent="0.2">
      <c r="A15" s="29">
        <v>10</v>
      </c>
      <c r="B15" s="4" t="s">
        <v>9</v>
      </c>
      <c r="C15" s="21">
        <f>SUM(C6:C14)</f>
        <v>0</v>
      </c>
      <c r="D15" s="21">
        <f>SUM(D6:D14)</f>
        <v>0</v>
      </c>
      <c r="E15" s="21">
        <f>SUM(E6:E14)</f>
        <v>0</v>
      </c>
      <c r="G15" s="4" t="s">
        <v>9</v>
      </c>
      <c r="H15" s="21">
        <f>SUM(H6:H14)</f>
        <v>0</v>
      </c>
      <c r="I15" s="21">
        <f>SUM(I6:I14)</f>
        <v>0</v>
      </c>
      <c r="J15" s="21">
        <f>SUM(J6:J14)</f>
        <v>0</v>
      </c>
    </row>
    <row r="17" spans="1:10" x14ac:dyDescent="0.2">
      <c r="B17" s="30" t="s">
        <v>6</v>
      </c>
      <c r="C17" s="5"/>
      <c r="D17" s="5"/>
      <c r="E17" s="5"/>
      <c r="G17" s="30" t="s">
        <v>6</v>
      </c>
      <c r="H17" s="5"/>
      <c r="I17" s="5"/>
      <c r="J17" s="5"/>
    </row>
    <row r="18" spans="1:10" x14ac:dyDescent="0.2">
      <c r="A18" s="29">
        <v>11</v>
      </c>
      <c r="B18" s="19" t="s">
        <v>8</v>
      </c>
      <c r="G18" s="19" t="s">
        <v>8</v>
      </c>
    </row>
    <row r="19" spans="1:10" x14ac:dyDescent="0.2">
      <c r="A19" s="29">
        <v>12</v>
      </c>
      <c r="B19" s="19" t="s">
        <v>72</v>
      </c>
      <c r="G19" s="19" t="s">
        <v>72</v>
      </c>
    </row>
    <row r="20" spans="1:10" x14ac:dyDescent="0.2">
      <c r="A20" s="29">
        <v>13</v>
      </c>
      <c r="B20" s="30" t="s">
        <v>73</v>
      </c>
      <c r="C20" s="5"/>
      <c r="D20" s="5"/>
      <c r="E20" s="5"/>
      <c r="G20" s="30" t="s">
        <v>73</v>
      </c>
      <c r="H20" s="5"/>
      <c r="I20" s="5"/>
      <c r="J20" s="5"/>
    </row>
    <row r="21" spans="1:10" x14ac:dyDescent="0.2">
      <c r="A21" s="29">
        <v>14</v>
      </c>
      <c r="B21" s="4" t="s">
        <v>7</v>
      </c>
      <c r="C21" s="21">
        <f>SUM(C18:C20)</f>
        <v>0</v>
      </c>
      <c r="D21" s="21">
        <f>SUM(D18:D20)</f>
        <v>0</v>
      </c>
      <c r="E21" s="21">
        <f>SUM(E18:E20)</f>
        <v>0</v>
      </c>
      <c r="G21" s="4" t="s">
        <v>7</v>
      </c>
      <c r="H21" s="21">
        <f>SUM(H18:H20)</f>
        <v>0</v>
      </c>
      <c r="I21" s="21">
        <f>SUM(I18:I20)</f>
        <v>0</v>
      </c>
      <c r="J21" s="21">
        <f>SUM(J18:J20)</f>
        <v>0</v>
      </c>
    </row>
    <row r="23" spans="1:10" x14ac:dyDescent="0.2">
      <c r="B23" s="30" t="s">
        <v>18</v>
      </c>
      <c r="C23" s="5"/>
      <c r="D23" s="5"/>
      <c r="E23" s="5"/>
      <c r="G23" s="30" t="s">
        <v>18</v>
      </c>
      <c r="H23" s="5"/>
      <c r="I23" s="5"/>
      <c r="J23" s="5"/>
    </row>
    <row r="24" spans="1:10" x14ac:dyDescent="0.2">
      <c r="A24" s="29">
        <v>15</v>
      </c>
      <c r="B24" s="19" t="s">
        <v>11</v>
      </c>
      <c r="G24" s="19" t="s">
        <v>11</v>
      </c>
    </row>
    <row r="25" spans="1:10" x14ac:dyDescent="0.2">
      <c r="A25" s="29">
        <v>16</v>
      </c>
      <c r="B25" s="19" t="s">
        <v>12</v>
      </c>
      <c r="G25" s="19" t="s">
        <v>12</v>
      </c>
    </row>
    <row r="26" spans="1:10" x14ac:dyDescent="0.2">
      <c r="A26" s="29">
        <v>17</v>
      </c>
      <c r="B26" s="19" t="s">
        <v>74</v>
      </c>
      <c r="G26" s="19" t="s">
        <v>74</v>
      </c>
    </row>
    <row r="27" spans="1:10" x14ac:dyDescent="0.2">
      <c r="A27" s="29">
        <v>18</v>
      </c>
      <c r="B27" s="19" t="s">
        <v>14</v>
      </c>
      <c r="G27" s="19" t="s">
        <v>14</v>
      </c>
    </row>
    <row r="28" spans="1:10" x14ac:dyDescent="0.2">
      <c r="A28" s="29">
        <v>19</v>
      </c>
      <c r="B28" s="19" t="s">
        <v>75</v>
      </c>
      <c r="G28" s="19" t="s">
        <v>75</v>
      </c>
    </row>
    <row r="29" spans="1:10" x14ac:dyDescent="0.2">
      <c r="A29" s="29">
        <v>20</v>
      </c>
      <c r="B29" s="30" t="s">
        <v>76</v>
      </c>
      <c r="C29" s="5"/>
      <c r="D29" s="5"/>
      <c r="E29" s="5"/>
      <c r="G29" s="30" t="s">
        <v>76</v>
      </c>
      <c r="H29" s="5"/>
      <c r="I29" s="5"/>
      <c r="J29" s="5"/>
    </row>
    <row r="30" spans="1:10" x14ac:dyDescent="0.2">
      <c r="A30" s="29">
        <v>21</v>
      </c>
      <c r="B30" s="4" t="s">
        <v>10</v>
      </c>
      <c r="C30" s="21">
        <f>SUM(C24:C29)</f>
        <v>0</v>
      </c>
      <c r="D30" s="21">
        <f>SUM(D24:D29)</f>
        <v>0</v>
      </c>
      <c r="E30" s="21">
        <f>SUM(E24:E29)</f>
        <v>0</v>
      </c>
      <c r="G30" s="4" t="s">
        <v>10</v>
      </c>
      <c r="H30" s="21">
        <f>SUM(H24:H29)</f>
        <v>0</v>
      </c>
      <c r="I30" s="21">
        <f>SUM(I24:I29)</f>
        <v>0</v>
      </c>
      <c r="J30" s="21">
        <f>SUM(J24:J29)</f>
        <v>0</v>
      </c>
    </row>
    <row r="31" spans="1:10" ht="12" thickBot="1" x14ac:dyDescent="0.25">
      <c r="B31" s="31"/>
      <c r="C31" s="9"/>
      <c r="D31" s="9"/>
      <c r="E31" s="9"/>
      <c r="G31" s="31"/>
      <c r="H31" s="9"/>
      <c r="I31" s="9"/>
      <c r="J31" s="9"/>
    </row>
    <row r="32" spans="1:10" ht="12" thickTop="1" x14ac:dyDescent="0.2">
      <c r="A32" s="29">
        <v>22</v>
      </c>
      <c r="B32" s="7" t="s">
        <v>15</v>
      </c>
      <c r="C32" s="24">
        <f>(C15+C21+C30)</f>
        <v>0</v>
      </c>
      <c r="D32" s="24">
        <f>(D15+D21+D30)</f>
        <v>0</v>
      </c>
      <c r="E32" s="24">
        <f>(E15+E21+E30)</f>
        <v>0</v>
      </c>
      <c r="G32" s="7" t="s">
        <v>15</v>
      </c>
      <c r="H32" s="24">
        <f>(H15+H21+H30)</f>
        <v>0</v>
      </c>
      <c r="I32" s="24">
        <f>(I15+I21+I30)</f>
        <v>0</v>
      </c>
      <c r="J32" s="24">
        <f>(J15+J21+J30)</f>
        <v>0</v>
      </c>
    </row>
    <row r="34" spans="1:10" x14ac:dyDescent="0.2">
      <c r="B34" s="30" t="s">
        <v>29</v>
      </c>
      <c r="C34" s="5"/>
      <c r="D34" s="5"/>
      <c r="E34" s="5"/>
      <c r="G34" s="30" t="s">
        <v>29</v>
      </c>
      <c r="H34" s="5"/>
      <c r="I34" s="5"/>
      <c r="J34" s="5"/>
    </row>
    <row r="35" spans="1:10" x14ac:dyDescent="0.2">
      <c r="A35" s="29">
        <v>23</v>
      </c>
      <c r="B35" s="19" t="s">
        <v>30</v>
      </c>
      <c r="G35" s="19" t="s">
        <v>30</v>
      </c>
    </row>
    <row r="36" spans="1:10" x14ac:dyDescent="0.2">
      <c r="A36" s="29">
        <v>24</v>
      </c>
      <c r="B36" s="19" t="s">
        <v>31</v>
      </c>
      <c r="G36" s="19" t="s">
        <v>31</v>
      </c>
    </row>
    <row r="37" spans="1:10" x14ac:dyDescent="0.2">
      <c r="A37" s="29">
        <v>25</v>
      </c>
      <c r="B37" s="19" t="s">
        <v>48</v>
      </c>
      <c r="G37" s="19" t="s">
        <v>48</v>
      </c>
    </row>
    <row r="38" spans="1:10" x14ac:dyDescent="0.2">
      <c r="A38" s="29">
        <v>26</v>
      </c>
      <c r="B38" s="19" t="s">
        <v>77</v>
      </c>
      <c r="G38" s="19" t="s">
        <v>77</v>
      </c>
    </row>
    <row r="39" spans="1:10" x14ac:dyDescent="0.2">
      <c r="A39" s="29">
        <v>27</v>
      </c>
      <c r="B39" s="30" t="s">
        <v>78</v>
      </c>
      <c r="C39" s="5"/>
      <c r="D39" s="5"/>
      <c r="E39" s="5"/>
      <c r="G39" s="30" t="s">
        <v>78</v>
      </c>
      <c r="H39" s="5"/>
      <c r="I39" s="5"/>
      <c r="J39" s="5"/>
    </row>
    <row r="40" spans="1:10" ht="12" thickBot="1" x14ac:dyDescent="0.25">
      <c r="B40" s="31"/>
      <c r="C40" s="34"/>
      <c r="D40" s="34"/>
      <c r="E40" s="34"/>
      <c r="G40" s="31"/>
      <c r="H40" s="34"/>
      <c r="I40" s="34"/>
      <c r="J40" s="34"/>
    </row>
    <row r="41" spans="1:10" ht="12" thickTop="1" x14ac:dyDescent="0.2">
      <c r="A41" s="29">
        <v>28</v>
      </c>
      <c r="B41" s="32" t="s">
        <v>82</v>
      </c>
      <c r="C41" s="33">
        <f>SUM(C35:C39)</f>
        <v>0</v>
      </c>
      <c r="D41" s="33">
        <f>SUM(D35:D39)</f>
        <v>0</v>
      </c>
      <c r="E41" s="33">
        <f>SUM(E35:E39)</f>
        <v>0</v>
      </c>
      <c r="G41" s="32" t="s">
        <v>82</v>
      </c>
      <c r="H41" s="33">
        <f>SUM(H35:H39)</f>
        <v>0</v>
      </c>
      <c r="I41" s="33">
        <f>SUM(I35:I39)</f>
        <v>0</v>
      </c>
      <c r="J41" s="33">
        <f>SUM(J35:J39)</f>
        <v>0</v>
      </c>
    </row>
    <row r="43" spans="1:10" x14ac:dyDescent="0.2">
      <c r="B43" s="30" t="s">
        <v>79</v>
      </c>
      <c r="C43" s="5"/>
      <c r="D43" s="5"/>
      <c r="E43" s="5"/>
      <c r="G43" s="30" t="s">
        <v>79</v>
      </c>
      <c r="H43" s="5"/>
      <c r="I43" s="5"/>
      <c r="J43" s="5"/>
    </row>
    <row r="44" spans="1:10" x14ac:dyDescent="0.2">
      <c r="A44" s="29">
        <v>29</v>
      </c>
      <c r="B44" s="19" t="s">
        <v>80</v>
      </c>
      <c r="G44" s="19" t="s">
        <v>80</v>
      </c>
    </row>
    <row r="45" spans="1:10" x14ac:dyDescent="0.2">
      <c r="A45" s="29">
        <v>30</v>
      </c>
      <c r="B45" s="30" t="s">
        <v>81</v>
      </c>
      <c r="C45" s="5"/>
      <c r="D45" s="5"/>
      <c r="E45" s="5"/>
      <c r="G45" s="30" t="s">
        <v>81</v>
      </c>
      <c r="H45" s="5"/>
      <c r="I45" s="5"/>
      <c r="J45" s="5"/>
    </row>
    <row r="46" spans="1:10" ht="12" thickBot="1" x14ac:dyDescent="0.25">
      <c r="B46" s="31"/>
      <c r="C46" s="34"/>
      <c r="D46" s="34"/>
      <c r="E46" s="34"/>
      <c r="G46" s="31"/>
      <c r="H46" s="34"/>
      <c r="I46" s="34"/>
      <c r="J46" s="34"/>
    </row>
    <row r="47" spans="1:10" ht="12" thickTop="1" x14ac:dyDescent="0.2">
      <c r="A47" s="29">
        <v>31</v>
      </c>
      <c r="B47" s="7" t="s">
        <v>28</v>
      </c>
      <c r="C47" s="27">
        <f>SUM(C44:C45)</f>
        <v>0</v>
      </c>
      <c r="D47" s="27">
        <f>SUM(D44:D45)</f>
        <v>0</v>
      </c>
      <c r="E47" s="27">
        <f>SUM(E44:E45)</f>
        <v>0</v>
      </c>
      <c r="G47" s="7" t="s">
        <v>28</v>
      </c>
      <c r="H47" s="27">
        <f>SUM(H44:H45)</f>
        <v>0</v>
      </c>
      <c r="I47" s="27">
        <f>SUM(I44:I45)</f>
        <v>0</v>
      </c>
      <c r="J47" s="27">
        <f>SUM(J44:J45)</f>
        <v>0</v>
      </c>
    </row>
    <row r="48" spans="1:10" ht="12" thickBot="1" x14ac:dyDescent="0.25">
      <c r="B48" s="31"/>
      <c r="C48" s="9"/>
      <c r="D48" s="9"/>
      <c r="E48" s="9"/>
      <c r="G48" s="31"/>
      <c r="H48" s="9"/>
      <c r="I48" s="9"/>
      <c r="J48" s="9"/>
    </row>
    <row r="49" spans="1:10" ht="12.75" thickTop="1" thickBot="1" x14ac:dyDescent="0.25">
      <c r="A49" s="29">
        <v>32</v>
      </c>
      <c r="B49" s="12" t="s">
        <v>49</v>
      </c>
      <c r="C49" s="28">
        <f>(C32+C41+C47)</f>
        <v>0</v>
      </c>
      <c r="D49" s="28">
        <f>(D32+D41+D47)</f>
        <v>0</v>
      </c>
      <c r="E49" s="28">
        <f>(E32+E41+E47)</f>
        <v>0</v>
      </c>
      <c r="G49" s="12" t="s">
        <v>49</v>
      </c>
      <c r="H49" s="28">
        <f>(H32+H41+H47)</f>
        <v>0</v>
      </c>
      <c r="I49" s="28">
        <f>(I32+I41+I47)</f>
        <v>0</v>
      </c>
      <c r="J49" s="28">
        <f>(J32+J41+J47)</f>
        <v>0</v>
      </c>
    </row>
    <row r="50" spans="1:10" ht="12" thickTop="1" x14ac:dyDescent="0.2"/>
    <row r="52" spans="1:10" s="4" customFormat="1" x14ac:dyDescent="0.2">
      <c r="A52" s="6"/>
      <c r="B52" s="38" t="s">
        <v>86</v>
      </c>
      <c r="C52" s="5"/>
      <c r="D52" s="5"/>
      <c r="E52" s="5"/>
      <c r="G52" s="38" t="s">
        <v>86</v>
      </c>
      <c r="H52" s="5"/>
      <c r="I52" s="5"/>
      <c r="J52" s="5"/>
    </row>
    <row r="53" spans="1:10" s="4" customFormat="1" x14ac:dyDescent="0.2">
      <c r="A53" s="6">
        <v>1</v>
      </c>
      <c r="B53" s="4" t="s">
        <v>95</v>
      </c>
      <c r="C53" s="40"/>
      <c r="D53" s="40"/>
      <c r="E53" s="40"/>
      <c r="G53" s="4" t="s">
        <v>95</v>
      </c>
      <c r="H53" s="40"/>
      <c r="I53" s="40"/>
      <c r="J53" s="40"/>
    </row>
    <row r="54" spans="1:10" s="4" customFormat="1" x14ac:dyDescent="0.2">
      <c r="A54" s="29">
        <v>24</v>
      </c>
      <c r="B54" s="4" t="s">
        <v>96</v>
      </c>
      <c r="C54" s="35">
        <f>(C36)</f>
        <v>0</v>
      </c>
      <c r="D54" s="35">
        <f>(D36)</f>
        <v>0</v>
      </c>
      <c r="E54" s="35">
        <f>(E36)</f>
        <v>0</v>
      </c>
      <c r="G54" s="4" t="s">
        <v>96</v>
      </c>
      <c r="H54" s="35">
        <f>(H36)</f>
        <v>0</v>
      </c>
      <c r="I54" s="35">
        <f>(I36)</f>
        <v>0</v>
      </c>
      <c r="J54" s="35">
        <f>(J36)</f>
        <v>0</v>
      </c>
    </row>
    <row r="55" spans="1:10" s="4" customFormat="1" x14ac:dyDescent="0.2">
      <c r="A55" s="46" t="s">
        <v>108</v>
      </c>
      <c r="B55" s="5" t="s">
        <v>109</v>
      </c>
      <c r="C55" s="5"/>
      <c r="D55" s="5"/>
      <c r="E55" s="5"/>
      <c r="G55" s="5" t="s">
        <v>109</v>
      </c>
      <c r="H55" s="5"/>
      <c r="I55" s="5"/>
      <c r="J55" s="5"/>
    </row>
    <row r="56" spans="1:10" s="4" customFormat="1" x14ac:dyDescent="0.2">
      <c r="A56" s="6"/>
      <c r="B56" s="4" t="s">
        <v>90</v>
      </c>
      <c r="C56" s="35">
        <f>SUM(C53:C55)</f>
        <v>0</v>
      </c>
      <c r="D56" s="35">
        <f>SUM(D53:D55)</f>
        <v>0</v>
      </c>
      <c r="E56" s="35">
        <f>SUM(E53:E55)</f>
        <v>0</v>
      </c>
      <c r="G56" s="4" t="s">
        <v>90</v>
      </c>
      <c r="H56" s="35">
        <f>SUM(H53:H55)</f>
        <v>0</v>
      </c>
      <c r="I56" s="35">
        <f>SUM(I53:I55)</f>
        <v>0</v>
      </c>
      <c r="J56" s="35">
        <f>SUM(J53:J55)</f>
        <v>0</v>
      </c>
    </row>
    <row r="57" spans="1:10" s="4" customFormat="1" ht="12" thickBot="1" x14ac:dyDescent="0.25">
      <c r="A57" s="6"/>
      <c r="B57" s="9"/>
      <c r="C57" s="9"/>
      <c r="D57" s="9"/>
      <c r="E57" s="9"/>
      <c r="G57" s="9"/>
      <c r="H57" s="9"/>
      <c r="I57" s="9"/>
      <c r="J57" s="9"/>
    </row>
    <row r="58" spans="1:10" s="4" customFormat="1" ht="12.75" thickTop="1" thickBot="1" x14ac:dyDescent="0.25">
      <c r="A58" s="6"/>
      <c r="B58" s="12" t="s">
        <v>92</v>
      </c>
      <c r="C58" s="36"/>
      <c r="D58" s="36"/>
      <c r="E58" s="37">
        <f>SUM(C32:E32,C47:E47,C56:E56)</f>
        <v>0</v>
      </c>
      <c r="G58" s="12" t="s">
        <v>92</v>
      </c>
      <c r="H58" s="36"/>
      <c r="I58" s="36"/>
      <c r="J58" s="37">
        <f>SUM(H32:J32,H47:J47,H56:J56)</f>
        <v>0</v>
      </c>
    </row>
    <row r="59" spans="1:10" s="4" customFormat="1" ht="12" thickTop="1" x14ac:dyDescent="0.2">
      <c r="A59" s="6"/>
    </row>
    <row r="60" spans="1:10" s="4" customFormat="1" x14ac:dyDescent="0.2">
      <c r="A60" s="6"/>
      <c r="B60" s="4" t="s">
        <v>93</v>
      </c>
      <c r="G60" s="4" t="s">
        <v>93</v>
      </c>
    </row>
    <row r="63" spans="1:10" s="4" customFormat="1" x14ac:dyDescent="0.2">
      <c r="A63" s="6"/>
      <c r="G63" s="38" t="s">
        <v>102</v>
      </c>
      <c r="H63" s="5"/>
      <c r="I63" s="5"/>
      <c r="J63" s="5"/>
    </row>
    <row r="64" spans="1:10" s="4" customFormat="1" x14ac:dyDescent="0.2">
      <c r="A64" s="6"/>
      <c r="G64" s="4" t="s">
        <v>103</v>
      </c>
      <c r="J64" s="41" t="e">
        <f>(E58+J58)/(E60+J60)</f>
        <v>#DIV/0!</v>
      </c>
    </row>
    <row r="65" spans="1:10" x14ac:dyDescent="0.2">
      <c r="A65" s="6"/>
      <c r="B65" s="4"/>
      <c r="G65" s="4" t="s">
        <v>104</v>
      </c>
      <c r="I65" s="43"/>
      <c r="J65" s="42"/>
    </row>
    <row r="66" spans="1:10" x14ac:dyDescent="0.2">
      <c r="A66" s="6"/>
      <c r="B66" s="4"/>
      <c r="G66" s="4" t="s">
        <v>105</v>
      </c>
      <c r="I66" s="43">
        <f>DATE(2011,3,31)</f>
        <v>40633</v>
      </c>
      <c r="J66" s="42">
        <v>338.9</v>
      </c>
    </row>
    <row r="67" spans="1:10" x14ac:dyDescent="0.2">
      <c r="A67" s="6"/>
      <c r="B67" s="4"/>
      <c r="G67" s="5" t="s">
        <v>106</v>
      </c>
      <c r="H67" s="5"/>
      <c r="I67" s="5"/>
      <c r="J67" s="45" t="e">
        <f>(J66/J65)</f>
        <v>#DIV/0!</v>
      </c>
    </row>
    <row r="68" spans="1:10" x14ac:dyDescent="0.2">
      <c r="A68" s="6"/>
      <c r="B68" s="4"/>
      <c r="G68" s="7" t="s">
        <v>107</v>
      </c>
      <c r="J68" s="44" t="e">
        <f>(J64*J67)</f>
        <v>#DIV/0!</v>
      </c>
    </row>
    <row r="71" spans="1:10" s="4" customFormat="1" x14ac:dyDescent="0.2">
      <c r="A71" s="6"/>
      <c r="G71" s="38" t="s">
        <v>110</v>
      </c>
      <c r="H71" s="5"/>
      <c r="I71" s="5"/>
      <c r="J71" s="5"/>
    </row>
    <row r="72" spans="1:10" s="4" customFormat="1" x14ac:dyDescent="0.2">
      <c r="A72" s="6"/>
      <c r="G72" s="4" t="s">
        <v>107</v>
      </c>
      <c r="J72" s="41" t="e">
        <f>(J68)</f>
        <v>#DIV/0!</v>
      </c>
    </row>
    <row r="73" spans="1:10" s="4" customFormat="1" x14ac:dyDescent="0.2">
      <c r="A73" s="6"/>
      <c r="G73" s="4" t="s">
        <v>114</v>
      </c>
    </row>
    <row r="74" spans="1:10" s="4" customFormat="1" x14ac:dyDescent="0.2">
      <c r="A74" s="6"/>
      <c r="G74" s="4" t="s">
        <v>112</v>
      </c>
      <c r="J74" s="41" t="e">
        <f>(J72*J73)</f>
        <v>#DIV/0!</v>
      </c>
    </row>
    <row r="75" spans="1:10" s="4" customFormat="1" x14ac:dyDescent="0.2">
      <c r="A75" s="6"/>
      <c r="G75" s="4" t="s">
        <v>115</v>
      </c>
      <c r="J75" s="41"/>
    </row>
    <row r="76" spans="1:10" s="4" customFormat="1" x14ac:dyDescent="0.2">
      <c r="A76" s="6"/>
      <c r="G76" s="4" t="s">
        <v>111</v>
      </c>
      <c r="J76" s="41" t="e">
        <f>(J74-J75)</f>
        <v>#DIV/0!</v>
      </c>
    </row>
    <row r="77" spans="1:10" s="4" customFormat="1" x14ac:dyDescent="0.2">
      <c r="A77" s="6"/>
      <c r="G77" s="5" t="s">
        <v>121</v>
      </c>
      <c r="H77" s="5"/>
      <c r="I77" s="5"/>
      <c r="J77" s="5"/>
    </row>
    <row r="78" spans="1:10" s="4" customFormat="1" x14ac:dyDescent="0.2">
      <c r="A78" s="6"/>
      <c r="G78" s="7" t="s">
        <v>113</v>
      </c>
      <c r="J78" s="41" t="e">
        <f>(J76/J77)</f>
        <v>#DIV/0!</v>
      </c>
    </row>
  </sheetData>
  <sheetProtection sheet="1" objects="1" scenarios="1"/>
  <phoneticPr fontId="6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/>
  <dimension ref="A1:J114"/>
  <sheetViews>
    <sheetView workbookViewId="0">
      <pane ySplit="4" topLeftCell="A71" activePane="bottomLeft" state="frozen"/>
      <selection pane="bottomLeft" activeCell="C110" sqref="C110"/>
    </sheetView>
  </sheetViews>
  <sheetFormatPr defaultColWidth="9.33203125" defaultRowHeight="11.25" x14ac:dyDescent="0.2"/>
  <cols>
    <col min="1" max="1" width="5.6640625" style="6" bestFit="1" customWidth="1"/>
    <col min="2" max="2" width="38.33203125" style="4" customWidth="1"/>
    <col min="3" max="4" width="11.83203125" style="4" customWidth="1"/>
    <col min="5" max="5" width="13.83203125" style="4" customWidth="1"/>
    <col min="6" max="6" width="1" style="4" customWidth="1"/>
    <col min="7" max="7" width="38.33203125" style="4" customWidth="1"/>
    <col min="8" max="9" width="11.83203125" style="4" customWidth="1"/>
    <col min="10" max="10" width="13.83203125" style="4" customWidth="1"/>
    <col min="11" max="16384" width="9.33203125" style="4"/>
  </cols>
  <sheetData>
    <row r="1" spans="1:10" x14ac:dyDescent="0.2">
      <c r="B1" s="13" t="s">
        <v>58</v>
      </c>
      <c r="C1" s="7"/>
      <c r="D1" s="7"/>
      <c r="E1" s="15" t="s">
        <v>57</v>
      </c>
      <c r="G1" s="13" t="s">
        <v>58</v>
      </c>
      <c r="H1" s="7"/>
      <c r="I1" s="7"/>
      <c r="J1" s="15" t="s">
        <v>57</v>
      </c>
    </row>
    <row r="2" spans="1:10" ht="12" thickBot="1" x14ac:dyDescent="0.25">
      <c r="B2" s="9" t="s">
        <v>59</v>
      </c>
      <c r="C2" s="9"/>
      <c r="D2" s="14">
        <f>DATE(2009,1,1)</f>
        <v>39814</v>
      </c>
      <c r="E2" s="14">
        <f>DATE(2009,12,31)</f>
        <v>40178</v>
      </c>
      <c r="G2" s="9" t="s">
        <v>59</v>
      </c>
      <c r="H2" s="9"/>
      <c r="I2" s="14">
        <f>DATE(2008,1,1)</f>
        <v>39448</v>
      </c>
      <c r="J2" s="14">
        <f>DATE(2008,12,31)</f>
        <v>39813</v>
      </c>
    </row>
    <row r="3" spans="1:10" ht="12" thickTop="1" x14ac:dyDescent="0.2"/>
    <row r="4" spans="1:10" ht="22.5" customHeight="1" x14ac:dyDescent="0.2">
      <c r="C4" s="11" t="s">
        <v>50</v>
      </c>
      <c r="D4" s="11" t="s">
        <v>51</v>
      </c>
      <c r="E4" s="11" t="s">
        <v>52</v>
      </c>
      <c r="H4" s="11" t="s">
        <v>50</v>
      </c>
      <c r="I4" s="11" t="s">
        <v>51</v>
      </c>
      <c r="J4" s="11" t="s">
        <v>52</v>
      </c>
    </row>
    <row r="5" spans="1:10" x14ac:dyDescent="0.2">
      <c r="B5" s="5" t="s">
        <v>0</v>
      </c>
      <c r="C5" s="5"/>
      <c r="D5" s="5"/>
      <c r="E5" s="5"/>
      <c r="G5" s="5" t="s">
        <v>0</v>
      </c>
      <c r="H5" s="5"/>
      <c r="I5" s="5"/>
      <c r="J5" s="5"/>
    </row>
    <row r="6" spans="1:10" x14ac:dyDescent="0.2">
      <c r="A6" s="6">
        <v>1</v>
      </c>
      <c r="B6" s="4" t="s">
        <v>1</v>
      </c>
      <c r="E6" s="21">
        <f>(C6+D6)</f>
        <v>0</v>
      </c>
      <c r="G6" s="4" t="s">
        <v>1</v>
      </c>
      <c r="J6" s="21">
        <f>(H6+I6)</f>
        <v>0</v>
      </c>
    </row>
    <row r="7" spans="1:10" x14ac:dyDescent="0.2">
      <c r="A7" s="6">
        <v>2</v>
      </c>
      <c r="B7" s="4" t="s">
        <v>2</v>
      </c>
      <c r="E7" s="21">
        <f t="shared" ref="E7:E16" si="0">(C7+D7)</f>
        <v>0</v>
      </c>
      <c r="G7" s="4" t="s">
        <v>2</v>
      </c>
      <c r="J7" s="21">
        <f t="shared" ref="J7:J16" si="1">(H7+I7)</f>
        <v>0</v>
      </c>
    </row>
    <row r="8" spans="1:10" x14ac:dyDescent="0.2">
      <c r="A8" s="6">
        <v>3</v>
      </c>
      <c r="B8" s="4" t="s">
        <v>3</v>
      </c>
      <c r="E8" s="21">
        <f t="shared" si="0"/>
        <v>0</v>
      </c>
      <c r="G8" s="4" t="s">
        <v>3</v>
      </c>
      <c r="J8" s="21">
        <f t="shared" si="1"/>
        <v>0</v>
      </c>
    </row>
    <row r="9" spans="1:10" x14ac:dyDescent="0.2">
      <c r="A9" s="6">
        <v>4</v>
      </c>
      <c r="B9" s="4" t="s">
        <v>41</v>
      </c>
      <c r="E9" s="21">
        <f t="shared" si="0"/>
        <v>0</v>
      </c>
      <c r="G9" s="4" t="s">
        <v>41</v>
      </c>
      <c r="J9" s="21">
        <f t="shared" si="1"/>
        <v>0</v>
      </c>
    </row>
    <row r="10" spans="1:10" x14ac:dyDescent="0.2">
      <c r="A10" s="6">
        <v>5</v>
      </c>
      <c r="B10" s="4" t="s">
        <v>4</v>
      </c>
      <c r="E10" s="21">
        <f t="shared" si="0"/>
        <v>0</v>
      </c>
      <c r="G10" s="4" t="s">
        <v>4</v>
      </c>
      <c r="J10" s="21">
        <f t="shared" si="1"/>
        <v>0</v>
      </c>
    </row>
    <row r="11" spans="1:10" x14ac:dyDescent="0.2">
      <c r="A11" s="6">
        <v>6</v>
      </c>
      <c r="B11" s="4" t="s">
        <v>42</v>
      </c>
      <c r="E11" s="21">
        <f t="shared" si="0"/>
        <v>0</v>
      </c>
      <c r="G11" s="4" t="s">
        <v>42</v>
      </c>
      <c r="J11" s="21">
        <f t="shared" si="1"/>
        <v>0</v>
      </c>
    </row>
    <row r="12" spans="1:10" x14ac:dyDescent="0.2">
      <c r="A12" s="6">
        <v>7</v>
      </c>
      <c r="B12" s="4" t="s">
        <v>43</v>
      </c>
      <c r="E12" s="21">
        <f t="shared" si="0"/>
        <v>0</v>
      </c>
      <c r="G12" s="4" t="s">
        <v>43</v>
      </c>
      <c r="J12" s="21">
        <f t="shared" si="1"/>
        <v>0</v>
      </c>
    </row>
    <row r="13" spans="1:10" x14ac:dyDescent="0.2">
      <c r="A13" s="6">
        <v>8</v>
      </c>
      <c r="B13" s="4" t="s">
        <v>5</v>
      </c>
      <c r="E13" s="21">
        <f t="shared" si="0"/>
        <v>0</v>
      </c>
      <c r="G13" s="4" t="s">
        <v>5</v>
      </c>
      <c r="J13" s="21">
        <f t="shared" si="1"/>
        <v>0</v>
      </c>
    </row>
    <row r="14" spans="1:10" x14ac:dyDescent="0.2">
      <c r="A14" s="6">
        <v>9</v>
      </c>
      <c r="B14" s="20" t="s">
        <v>44</v>
      </c>
      <c r="E14" s="21">
        <f t="shared" si="0"/>
        <v>0</v>
      </c>
      <c r="G14" s="20" t="s">
        <v>44</v>
      </c>
      <c r="J14" s="21">
        <f t="shared" si="1"/>
        <v>0</v>
      </c>
    </row>
    <row r="15" spans="1:10" x14ac:dyDescent="0.2">
      <c r="A15" s="6">
        <v>10</v>
      </c>
      <c r="B15" s="20" t="s">
        <v>44</v>
      </c>
      <c r="E15" s="21">
        <f t="shared" si="0"/>
        <v>0</v>
      </c>
      <c r="G15" s="20" t="s">
        <v>44</v>
      </c>
      <c r="J15" s="21">
        <f t="shared" si="1"/>
        <v>0</v>
      </c>
    </row>
    <row r="16" spans="1:10" x14ac:dyDescent="0.2">
      <c r="A16" s="6">
        <v>11</v>
      </c>
      <c r="B16" s="22" t="s">
        <v>44</v>
      </c>
      <c r="C16" s="5"/>
      <c r="D16" s="5"/>
      <c r="E16" s="23">
        <f t="shared" si="0"/>
        <v>0</v>
      </c>
      <c r="G16" s="22" t="s">
        <v>44</v>
      </c>
      <c r="H16" s="5"/>
      <c r="I16" s="5"/>
      <c r="J16" s="23">
        <f t="shared" si="1"/>
        <v>0</v>
      </c>
    </row>
    <row r="17" spans="1:10" x14ac:dyDescent="0.2">
      <c r="A17" s="6">
        <v>12</v>
      </c>
      <c r="B17" s="4" t="s">
        <v>9</v>
      </c>
      <c r="C17" s="21">
        <f>SUM(C6:C16)</f>
        <v>0</v>
      </c>
      <c r="D17" s="21">
        <f>SUM(D6:D16)</f>
        <v>0</v>
      </c>
      <c r="E17" s="21">
        <f>SUM(E6:E16)</f>
        <v>0</v>
      </c>
      <c r="G17" s="4" t="s">
        <v>9</v>
      </c>
      <c r="H17" s="21">
        <f>SUM(H6:H16)</f>
        <v>0</v>
      </c>
      <c r="I17" s="21">
        <f>SUM(I6:I16)</f>
        <v>0</v>
      </c>
      <c r="J17" s="21">
        <f>SUM(J6:J16)</f>
        <v>0</v>
      </c>
    </row>
    <row r="19" spans="1:10" x14ac:dyDescent="0.2">
      <c r="B19" s="5" t="s">
        <v>6</v>
      </c>
      <c r="C19" s="5"/>
      <c r="D19" s="5"/>
      <c r="E19" s="5"/>
      <c r="G19" s="5" t="s">
        <v>6</v>
      </c>
      <c r="H19" s="5"/>
      <c r="I19" s="5"/>
      <c r="J19" s="5"/>
    </row>
    <row r="20" spans="1:10" x14ac:dyDescent="0.2">
      <c r="A20" s="6">
        <v>13</v>
      </c>
      <c r="B20" s="4" t="s">
        <v>8</v>
      </c>
      <c r="E20" s="21">
        <f>(C20+D20)</f>
        <v>0</v>
      </c>
      <c r="G20" s="4" t="s">
        <v>8</v>
      </c>
      <c r="J20" s="21">
        <f>(H20+I20)</f>
        <v>0</v>
      </c>
    </row>
    <row r="21" spans="1:10" x14ac:dyDescent="0.2">
      <c r="A21" s="6">
        <v>14</v>
      </c>
      <c r="B21" s="4" t="s">
        <v>45</v>
      </c>
      <c r="E21" s="21">
        <f>(C21+D21)</f>
        <v>0</v>
      </c>
      <c r="G21" s="4" t="s">
        <v>45</v>
      </c>
      <c r="J21" s="21">
        <f>(H21+I21)</f>
        <v>0</v>
      </c>
    </row>
    <row r="22" spans="1:10" x14ac:dyDescent="0.2">
      <c r="A22" s="6">
        <v>15</v>
      </c>
      <c r="B22" s="22" t="s">
        <v>44</v>
      </c>
      <c r="C22" s="5"/>
      <c r="D22" s="5"/>
      <c r="E22" s="23">
        <f>(C22+D22)</f>
        <v>0</v>
      </c>
      <c r="G22" s="22" t="s">
        <v>44</v>
      </c>
      <c r="H22" s="5"/>
      <c r="I22" s="5"/>
      <c r="J22" s="23">
        <f>(H22+I22)</f>
        <v>0</v>
      </c>
    </row>
    <row r="23" spans="1:10" x14ac:dyDescent="0.2">
      <c r="A23" s="6">
        <v>16</v>
      </c>
      <c r="B23" s="4" t="s">
        <v>7</v>
      </c>
      <c r="C23" s="21">
        <f>SUM(C20:C22)</f>
        <v>0</v>
      </c>
      <c r="D23" s="21">
        <f>SUM(D20:D22)</f>
        <v>0</v>
      </c>
      <c r="E23" s="21">
        <f>SUM(E20:E22)</f>
        <v>0</v>
      </c>
      <c r="G23" s="4" t="s">
        <v>7</v>
      </c>
      <c r="H23" s="21">
        <f>SUM(H20:H22)</f>
        <v>0</v>
      </c>
      <c r="I23" s="21">
        <f>SUM(I20:I22)</f>
        <v>0</v>
      </c>
      <c r="J23" s="21">
        <f>SUM(J20:J22)</f>
        <v>0</v>
      </c>
    </row>
    <row r="25" spans="1:10" x14ac:dyDescent="0.2">
      <c r="B25" s="5" t="s">
        <v>18</v>
      </c>
      <c r="C25" s="5"/>
      <c r="D25" s="5"/>
      <c r="E25" s="5"/>
      <c r="G25" s="5" t="s">
        <v>18</v>
      </c>
      <c r="H25" s="5"/>
      <c r="I25" s="5"/>
      <c r="J25" s="5"/>
    </row>
    <row r="26" spans="1:10" x14ac:dyDescent="0.2">
      <c r="A26" s="6">
        <v>17</v>
      </c>
      <c r="B26" s="4" t="s">
        <v>11</v>
      </c>
      <c r="E26" s="21">
        <f t="shared" ref="E26:E32" si="2">(C26+D26)</f>
        <v>0</v>
      </c>
      <c r="G26" s="4" t="s">
        <v>11</v>
      </c>
      <c r="J26" s="21">
        <f t="shared" ref="J26:J32" si="3">(H26+I26)</f>
        <v>0</v>
      </c>
    </row>
    <row r="27" spans="1:10" x14ac:dyDescent="0.2">
      <c r="A27" s="6">
        <v>18</v>
      </c>
      <c r="B27" s="4" t="s">
        <v>12</v>
      </c>
      <c r="E27" s="21">
        <f t="shared" si="2"/>
        <v>0</v>
      </c>
      <c r="G27" s="4" t="s">
        <v>12</v>
      </c>
      <c r="J27" s="21">
        <f t="shared" si="3"/>
        <v>0</v>
      </c>
    </row>
    <row r="28" spans="1:10" x14ac:dyDescent="0.2">
      <c r="A28" s="6">
        <v>19</v>
      </c>
      <c r="B28" s="4" t="s">
        <v>13</v>
      </c>
      <c r="E28" s="21">
        <f t="shared" si="2"/>
        <v>0</v>
      </c>
      <c r="G28" s="4" t="s">
        <v>13</v>
      </c>
      <c r="J28" s="21">
        <f t="shared" si="3"/>
        <v>0</v>
      </c>
    </row>
    <row r="29" spans="1:10" x14ac:dyDescent="0.2">
      <c r="A29" s="6">
        <v>20</v>
      </c>
      <c r="B29" s="4" t="s">
        <v>14</v>
      </c>
      <c r="E29" s="21">
        <f t="shared" si="2"/>
        <v>0</v>
      </c>
      <c r="G29" s="4" t="s">
        <v>14</v>
      </c>
      <c r="J29" s="21">
        <f t="shared" si="3"/>
        <v>0</v>
      </c>
    </row>
    <row r="30" spans="1:10" x14ac:dyDescent="0.2">
      <c r="A30" s="6">
        <v>21</v>
      </c>
      <c r="B30" s="20" t="s">
        <v>44</v>
      </c>
      <c r="E30" s="21">
        <f t="shared" si="2"/>
        <v>0</v>
      </c>
      <c r="G30" s="20" t="s">
        <v>44</v>
      </c>
      <c r="J30" s="21">
        <f t="shared" si="3"/>
        <v>0</v>
      </c>
    </row>
    <row r="31" spans="1:10" x14ac:dyDescent="0.2">
      <c r="A31" s="6">
        <v>22</v>
      </c>
      <c r="B31" s="20" t="s">
        <v>44</v>
      </c>
      <c r="E31" s="21">
        <f t="shared" si="2"/>
        <v>0</v>
      </c>
      <c r="G31" s="20" t="s">
        <v>44</v>
      </c>
      <c r="J31" s="21">
        <f t="shared" si="3"/>
        <v>0</v>
      </c>
    </row>
    <row r="32" spans="1:10" x14ac:dyDescent="0.2">
      <c r="A32" s="6">
        <v>23</v>
      </c>
      <c r="B32" s="22" t="s">
        <v>44</v>
      </c>
      <c r="C32" s="5"/>
      <c r="D32" s="5"/>
      <c r="E32" s="23">
        <f t="shared" si="2"/>
        <v>0</v>
      </c>
      <c r="G32" s="22" t="s">
        <v>44</v>
      </c>
      <c r="H32" s="5"/>
      <c r="I32" s="5"/>
      <c r="J32" s="23">
        <f t="shared" si="3"/>
        <v>0</v>
      </c>
    </row>
    <row r="33" spans="1:10" x14ac:dyDescent="0.2">
      <c r="A33" s="6">
        <v>24</v>
      </c>
      <c r="B33" s="4" t="s">
        <v>10</v>
      </c>
      <c r="C33" s="21">
        <f>SUM(C26:C32)</f>
        <v>0</v>
      </c>
      <c r="D33" s="21">
        <f>SUM(D26:D32)</f>
        <v>0</v>
      </c>
      <c r="E33" s="21">
        <f>SUM(E26:E32)</f>
        <v>0</v>
      </c>
      <c r="G33" s="4" t="s">
        <v>10</v>
      </c>
      <c r="H33" s="21">
        <f>SUM(H26:H32)</f>
        <v>0</v>
      </c>
      <c r="I33" s="21">
        <f>SUM(I26:I32)</f>
        <v>0</v>
      </c>
      <c r="J33" s="21">
        <f>SUM(J26:J32)</f>
        <v>0</v>
      </c>
    </row>
    <row r="34" spans="1:10" ht="12" thickBot="1" x14ac:dyDescent="0.25">
      <c r="B34" s="9"/>
      <c r="C34" s="9"/>
      <c r="D34" s="9"/>
      <c r="E34" s="9"/>
      <c r="G34" s="9"/>
      <c r="H34" s="9"/>
      <c r="I34" s="9"/>
      <c r="J34" s="9"/>
    </row>
    <row r="35" spans="1:10" ht="12" thickTop="1" x14ac:dyDescent="0.2">
      <c r="A35" s="6">
        <v>25</v>
      </c>
      <c r="B35" s="7" t="s">
        <v>15</v>
      </c>
      <c r="C35" s="24">
        <f>SUM(C17,C23,C33)</f>
        <v>0</v>
      </c>
      <c r="D35" s="24">
        <f>SUM(D17,D23,D33)</f>
        <v>0</v>
      </c>
      <c r="E35" s="24">
        <f>SUM(E17,E23,E33)</f>
        <v>0</v>
      </c>
      <c r="G35" s="7" t="s">
        <v>15</v>
      </c>
      <c r="H35" s="24">
        <f>SUM(H17,H23,H33)</f>
        <v>0</v>
      </c>
      <c r="I35" s="24">
        <f>SUM(I17,I23,I33)</f>
        <v>0</v>
      </c>
      <c r="J35" s="24">
        <f>SUM(J17,J23,J33)</f>
        <v>0</v>
      </c>
    </row>
    <row r="37" spans="1:10" x14ac:dyDescent="0.2">
      <c r="B37" s="5" t="s">
        <v>16</v>
      </c>
      <c r="C37" s="5"/>
      <c r="D37" s="5"/>
      <c r="E37" s="5"/>
      <c r="G37" s="5" t="s">
        <v>16</v>
      </c>
      <c r="H37" s="5"/>
      <c r="I37" s="5"/>
      <c r="J37" s="5"/>
    </row>
    <row r="38" spans="1:10" x14ac:dyDescent="0.2">
      <c r="A38" s="6">
        <v>26</v>
      </c>
      <c r="B38" s="4" t="s">
        <v>20</v>
      </c>
      <c r="E38" s="25">
        <f t="shared" ref="E38:E48" si="4">(C38+D38)</f>
        <v>0</v>
      </c>
      <c r="G38" s="4" t="s">
        <v>20</v>
      </c>
      <c r="J38" s="25">
        <f t="shared" ref="J38:J48" si="5">(H38+I38)</f>
        <v>0</v>
      </c>
    </row>
    <row r="39" spans="1:10" x14ac:dyDescent="0.2">
      <c r="A39" s="6">
        <v>27</v>
      </c>
      <c r="B39" s="4" t="s">
        <v>21</v>
      </c>
      <c r="E39" s="25">
        <f t="shared" si="4"/>
        <v>0</v>
      </c>
      <c r="G39" s="4" t="s">
        <v>21</v>
      </c>
      <c r="J39" s="25">
        <f t="shared" si="5"/>
        <v>0</v>
      </c>
    </row>
    <row r="40" spans="1:10" x14ac:dyDescent="0.2">
      <c r="A40" s="6">
        <v>28</v>
      </c>
      <c r="B40" s="4" t="s">
        <v>22</v>
      </c>
      <c r="E40" s="25">
        <f t="shared" si="4"/>
        <v>0</v>
      </c>
      <c r="G40" s="4" t="s">
        <v>22</v>
      </c>
      <c r="J40" s="25">
        <f t="shared" si="5"/>
        <v>0</v>
      </c>
    </row>
    <row r="41" spans="1:10" x14ac:dyDescent="0.2">
      <c r="A41" s="6">
        <v>29</v>
      </c>
      <c r="B41" s="4" t="s">
        <v>23</v>
      </c>
      <c r="E41" s="25">
        <f t="shared" si="4"/>
        <v>0</v>
      </c>
      <c r="G41" s="4" t="s">
        <v>23</v>
      </c>
      <c r="J41" s="25">
        <f t="shared" si="5"/>
        <v>0</v>
      </c>
    </row>
    <row r="42" spans="1:10" x14ac:dyDescent="0.2">
      <c r="A42" s="6">
        <v>30</v>
      </c>
      <c r="B42" s="4" t="s">
        <v>24</v>
      </c>
      <c r="E42" s="25">
        <f t="shared" si="4"/>
        <v>0</v>
      </c>
      <c r="G42" s="4" t="s">
        <v>24</v>
      </c>
      <c r="J42" s="25">
        <f t="shared" si="5"/>
        <v>0</v>
      </c>
    </row>
    <row r="43" spans="1:10" x14ac:dyDescent="0.2">
      <c r="A43" s="6">
        <v>31</v>
      </c>
      <c r="B43" s="4" t="s">
        <v>25</v>
      </c>
      <c r="E43" s="25">
        <f t="shared" si="4"/>
        <v>0</v>
      </c>
      <c r="G43" s="4" t="s">
        <v>25</v>
      </c>
      <c r="J43" s="25">
        <f t="shared" si="5"/>
        <v>0</v>
      </c>
    </row>
    <row r="44" spans="1:10" x14ac:dyDescent="0.2">
      <c r="A44" s="6">
        <v>32</v>
      </c>
      <c r="B44" s="4" t="s">
        <v>26</v>
      </c>
      <c r="E44" s="25">
        <f t="shared" si="4"/>
        <v>0</v>
      </c>
      <c r="G44" s="4" t="s">
        <v>26</v>
      </c>
      <c r="J44" s="25">
        <f t="shared" si="5"/>
        <v>0</v>
      </c>
    </row>
    <row r="45" spans="1:10" x14ac:dyDescent="0.2">
      <c r="A45" s="6">
        <v>33</v>
      </c>
      <c r="B45" s="4" t="s">
        <v>46</v>
      </c>
      <c r="E45" s="25">
        <f t="shared" si="4"/>
        <v>0</v>
      </c>
      <c r="G45" s="4" t="s">
        <v>46</v>
      </c>
      <c r="J45" s="25">
        <f t="shared" si="5"/>
        <v>0</v>
      </c>
    </row>
    <row r="46" spans="1:10" x14ac:dyDescent="0.2">
      <c r="A46" s="6">
        <v>34</v>
      </c>
      <c r="B46" s="3" t="s">
        <v>44</v>
      </c>
      <c r="E46" s="25">
        <f t="shared" si="4"/>
        <v>0</v>
      </c>
      <c r="G46" s="3" t="s">
        <v>44</v>
      </c>
      <c r="J46" s="25">
        <f t="shared" si="5"/>
        <v>0</v>
      </c>
    </row>
    <row r="47" spans="1:10" x14ac:dyDescent="0.2">
      <c r="A47" s="6">
        <v>35</v>
      </c>
      <c r="B47" s="3" t="s">
        <v>44</v>
      </c>
      <c r="E47" s="25">
        <f t="shared" si="4"/>
        <v>0</v>
      </c>
      <c r="G47" s="3" t="s">
        <v>44</v>
      </c>
      <c r="J47" s="25">
        <f t="shared" si="5"/>
        <v>0</v>
      </c>
    </row>
    <row r="48" spans="1:10" x14ac:dyDescent="0.2">
      <c r="A48" s="6">
        <v>36</v>
      </c>
      <c r="B48" s="16" t="s">
        <v>44</v>
      </c>
      <c r="C48" s="5"/>
      <c r="D48" s="5"/>
      <c r="E48" s="26">
        <f t="shared" si="4"/>
        <v>0</v>
      </c>
      <c r="G48" s="16" t="s">
        <v>44</v>
      </c>
      <c r="H48" s="5"/>
      <c r="I48" s="5"/>
      <c r="J48" s="26">
        <f t="shared" si="5"/>
        <v>0</v>
      </c>
    </row>
    <row r="49" spans="1:10" x14ac:dyDescent="0.2">
      <c r="A49" s="6">
        <v>37</v>
      </c>
      <c r="B49" s="4" t="s">
        <v>19</v>
      </c>
      <c r="C49" s="25">
        <f>SUM(C38:C48)</f>
        <v>0</v>
      </c>
      <c r="D49" s="25">
        <f>SUM(D38:D48)</f>
        <v>0</v>
      </c>
      <c r="E49" s="25">
        <f>SUM(E38:E48)</f>
        <v>0</v>
      </c>
      <c r="G49" s="4" t="s">
        <v>19</v>
      </c>
      <c r="H49" s="25">
        <f>SUM(H38:H48)</f>
        <v>0</v>
      </c>
      <c r="I49" s="25">
        <f>SUM(I38:I48)</f>
        <v>0</v>
      </c>
      <c r="J49" s="25">
        <f>SUM(J38:J48)</f>
        <v>0</v>
      </c>
    </row>
    <row r="51" spans="1:10" x14ac:dyDescent="0.2">
      <c r="B51" s="5" t="s">
        <v>17</v>
      </c>
      <c r="C51" s="5"/>
      <c r="D51" s="5"/>
      <c r="E51" s="5"/>
      <c r="G51" s="5" t="s">
        <v>17</v>
      </c>
      <c r="H51" s="5"/>
      <c r="I51" s="5"/>
      <c r="J51" s="5"/>
    </row>
    <row r="52" spans="1:10" x14ac:dyDescent="0.2">
      <c r="A52" s="6">
        <v>38</v>
      </c>
      <c r="B52" s="4" t="s">
        <v>33</v>
      </c>
      <c r="E52" s="25">
        <f t="shared" ref="E52:E62" si="6">(C52+D52)</f>
        <v>0</v>
      </c>
      <c r="G52" s="4" t="s">
        <v>33</v>
      </c>
      <c r="J52" s="25">
        <f t="shared" ref="J52:J62" si="7">(H52+I52)</f>
        <v>0</v>
      </c>
    </row>
    <row r="53" spans="1:10" x14ac:dyDescent="0.2">
      <c r="A53" s="6">
        <v>39</v>
      </c>
      <c r="B53" s="4" t="s">
        <v>47</v>
      </c>
      <c r="E53" s="25">
        <f t="shared" si="6"/>
        <v>0</v>
      </c>
      <c r="G53" s="4" t="s">
        <v>47</v>
      </c>
      <c r="J53" s="25">
        <f t="shared" si="7"/>
        <v>0</v>
      </c>
    </row>
    <row r="54" spans="1:10" x14ac:dyDescent="0.2">
      <c r="A54" s="6">
        <v>40</v>
      </c>
      <c r="B54" s="4" t="s">
        <v>34</v>
      </c>
      <c r="E54" s="25">
        <f t="shared" si="6"/>
        <v>0</v>
      </c>
      <c r="G54" s="4" t="s">
        <v>34</v>
      </c>
      <c r="J54" s="25">
        <f t="shared" si="7"/>
        <v>0</v>
      </c>
    </row>
    <row r="55" spans="1:10" x14ac:dyDescent="0.2">
      <c r="A55" s="6">
        <v>41</v>
      </c>
      <c r="B55" s="4" t="s">
        <v>35</v>
      </c>
      <c r="E55" s="25">
        <f t="shared" si="6"/>
        <v>0</v>
      </c>
      <c r="G55" s="4" t="s">
        <v>35</v>
      </c>
      <c r="J55" s="25">
        <f t="shared" si="7"/>
        <v>0</v>
      </c>
    </row>
    <row r="56" spans="1:10" x14ac:dyDescent="0.2">
      <c r="A56" s="6">
        <v>42</v>
      </c>
      <c r="B56" s="4" t="s">
        <v>36</v>
      </c>
      <c r="E56" s="25">
        <f t="shared" si="6"/>
        <v>0</v>
      </c>
      <c r="G56" s="4" t="s">
        <v>36</v>
      </c>
      <c r="J56" s="25">
        <f t="shared" si="7"/>
        <v>0</v>
      </c>
    </row>
    <row r="57" spans="1:10" x14ac:dyDescent="0.2">
      <c r="A57" s="6">
        <v>43</v>
      </c>
      <c r="B57" s="4" t="s">
        <v>21</v>
      </c>
      <c r="E57" s="25">
        <f t="shared" si="6"/>
        <v>0</v>
      </c>
      <c r="G57" s="4" t="s">
        <v>21</v>
      </c>
      <c r="J57" s="25">
        <f t="shared" si="7"/>
        <v>0</v>
      </c>
    </row>
    <row r="58" spans="1:10" x14ac:dyDescent="0.2">
      <c r="A58" s="6">
        <v>44</v>
      </c>
      <c r="B58" s="4" t="s">
        <v>37</v>
      </c>
      <c r="E58" s="25">
        <f t="shared" si="6"/>
        <v>0</v>
      </c>
      <c r="G58" s="4" t="s">
        <v>37</v>
      </c>
      <c r="J58" s="25">
        <f t="shared" si="7"/>
        <v>0</v>
      </c>
    </row>
    <row r="59" spans="1:10" x14ac:dyDescent="0.2">
      <c r="A59" s="6">
        <v>45</v>
      </c>
      <c r="B59" s="4" t="s">
        <v>38</v>
      </c>
      <c r="E59" s="25">
        <f t="shared" si="6"/>
        <v>0</v>
      </c>
      <c r="G59" s="4" t="s">
        <v>38</v>
      </c>
      <c r="J59" s="25">
        <f t="shared" si="7"/>
        <v>0</v>
      </c>
    </row>
    <row r="60" spans="1:10" x14ac:dyDescent="0.2">
      <c r="A60" s="6">
        <v>46</v>
      </c>
      <c r="B60" s="3" t="s">
        <v>44</v>
      </c>
      <c r="E60" s="25">
        <f t="shared" si="6"/>
        <v>0</v>
      </c>
      <c r="G60" s="3" t="s">
        <v>44</v>
      </c>
      <c r="J60" s="25">
        <f t="shared" si="7"/>
        <v>0</v>
      </c>
    </row>
    <row r="61" spans="1:10" x14ac:dyDescent="0.2">
      <c r="A61" s="6">
        <v>47</v>
      </c>
      <c r="B61" s="3" t="s">
        <v>44</v>
      </c>
      <c r="E61" s="25">
        <f t="shared" si="6"/>
        <v>0</v>
      </c>
      <c r="G61" s="3" t="s">
        <v>44</v>
      </c>
      <c r="J61" s="25">
        <f t="shared" si="7"/>
        <v>0</v>
      </c>
    </row>
    <row r="62" spans="1:10" x14ac:dyDescent="0.2">
      <c r="A62" s="6">
        <v>48</v>
      </c>
      <c r="B62" s="16" t="s">
        <v>44</v>
      </c>
      <c r="C62" s="5"/>
      <c r="D62" s="5"/>
      <c r="E62" s="26">
        <f t="shared" si="6"/>
        <v>0</v>
      </c>
      <c r="G62" s="16" t="s">
        <v>44</v>
      </c>
      <c r="H62" s="5"/>
      <c r="I62" s="5"/>
      <c r="J62" s="26">
        <f t="shared" si="7"/>
        <v>0</v>
      </c>
    </row>
    <row r="63" spans="1:10" x14ac:dyDescent="0.2">
      <c r="A63" s="6">
        <v>49</v>
      </c>
      <c r="B63" s="4" t="s">
        <v>27</v>
      </c>
      <c r="C63" s="25">
        <f>SUM(C52:C62)</f>
        <v>0</v>
      </c>
      <c r="D63" s="25">
        <f>SUM(D52:D62)</f>
        <v>0</v>
      </c>
      <c r="E63" s="25">
        <f>SUM(E52:E62)</f>
        <v>0</v>
      </c>
      <c r="G63" s="4" t="s">
        <v>27</v>
      </c>
      <c r="H63" s="25">
        <f>SUM(H52:H62)</f>
        <v>0</v>
      </c>
      <c r="I63" s="25">
        <f>SUM(I52:I62)</f>
        <v>0</v>
      </c>
      <c r="J63" s="25">
        <f>SUM(J52:J62)</f>
        <v>0</v>
      </c>
    </row>
    <row r="64" spans="1:10" ht="12" thickBot="1" x14ac:dyDescent="0.25">
      <c r="B64" s="9"/>
      <c r="C64" s="9"/>
      <c r="D64" s="9"/>
      <c r="E64" s="9"/>
      <c r="G64" s="9"/>
      <c r="H64" s="9"/>
      <c r="I64" s="9"/>
      <c r="J64" s="9"/>
    </row>
    <row r="65" spans="1:10" ht="12" thickTop="1" x14ac:dyDescent="0.2">
      <c r="A65" s="6">
        <v>50</v>
      </c>
      <c r="B65" s="7" t="s">
        <v>28</v>
      </c>
      <c r="C65" s="27">
        <f>SUM(C49,C63)</f>
        <v>0</v>
      </c>
      <c r="D65" s="27">
        <f>SUM(D49,D63)</f>
        <v>0</v>
      </c>
      <c r="E65" s="27">
        <f>SUM(E49,E63)</f>
        <v>0</v>
      </c>
      <c r="G65" s="7" t="s">
        <v>28</v>
      </c>
      <c r="H65" s="27">
        <f>SUM(H49,H63)</f>
        <v>0</v>
      </c>
      <c r="I65" s="27">
        <f>SUM(I49,I63)</f>
        <v>0</v>
      </c>
      <c r="J65" s="27">
        <f>SUM(J49,J63)</f>
        <v>0</v>
      </c>
    </row>
    <row r="67" spans="1:10" x14ac:dyDescent="0.2">
      <c r="B67" s="5" t="s">
        <v>29</v>
      </c>
      <c r="C67" s="5"/>
      <c r="D67" s="5"/>
      <c r="E67" s="5"/>
      <c r="G67" s="5" t="s">
        <v>29</v>
      </c>
      <c r="H67" s="5"/>
      <c r="I67" s="5"/>
      <c r="J67" s="5"/>
    </row>
    <row r="68" spans="1:10" x14ac:dyDescent="0.2">
      <c r="A68" s="6">
        <v>51</v>
      </c>
      <c r="B68" s="4" t="s">
        <v>30</v>
      </c>
      <c r="E68" s="1">
        <f t="shared" ref="E68:E73" si="8">(C68+D68)</f>
        <v>0</v>
      </c>
      <c r="G68" s="4" t="s">
        <v>30</v>
      </c>
      <c r="J68" s="1">
        <f t="shared" ref="J68:J73" si="9">(H68+I68)</f>
        <v>0</v>
      </c>
    </row>
    <row r="69" spans="1:10" x14ac:dyDescent="0.2">
      <c r="A69" s="6">
        <v>52</v>
      </c>
      <c r="B69" s="4" t="s">
        <v>31</v>
      </c>
      <c r="E69" s="1">
        <f t="shared" si="8"/>
        <v>0</v>
      </c>
      <c r="G69" s="4" t="s">
        <v>31</v>
      </c>
      <c r="J69" s="1">
        <f t="shared" si="9"/>
        <v>0</v>
      </c>
    </row>
    <row r="70" spans="1:10" x14ac:dyDescent="0.2">
      <c r="A70" s="6">
        <v>53</v>
      </c>
      <c r="B70" s="4" t="s">
        <v>48</v>
      </c>
      <c r="E70" s="1">
        <f t="shared" si="8"/>
        <v>0</v>
      </c>
      <c r="G70" s="4" t="s">
        <v>48</v>
      </c>
      <c r="J70" s="1">
        <f t="shared" si="9"/>
        <v>0</v>
      </c>
    </row>
    <row r="71" spans="1:10" x14ac:dyDescent="0.2">
      <c r="A71" s="6">
        <v>54</v>
      </c>
      <c r="B71" s="17" t="s">
        <v>44</v>
      </c>
      <c r="E71" s="1">
        <f t="shared" si="8"/>
        <v>0</v>
      </c>
      <c r="G71" s="17" t="s">
        <v>44</v>
      </c>
      <c r="J71" s="1">
        <f t="shared" si="9"/>
        <v>0</v>
      </c>
    </row>
    <row r="72" spans="1:10" x14ac:dyDescent="0.2">
      <c r="A72" s="6">
        <v>55</v>
      </c>
      <c r="B72" s="17" t="s">
        <v>44</v>
      </c>
      <c r="E72" s="1">
        <f t="shared" si="8"/>
        <v>0</v>
      </c>
      <c r="G72" s="17" t="s">
        <v>44</v>
      </c>
      <c r="J72" s="1">
        <f t="shared" si="9"/>
        <v>0</v>
      </c>
    </row>
    <row r="73" spans="1:10" x14ac:dyDescent="0.2">
      <c r="A73" s="6">
        <v>56</v>
      </c>
      <c r="B73" s="18" t="s">
        <v>44</v>
      </c>
      <c r="C73" s="5"/>
      <c r="D73" s="5"/>
      <c r="E73" s="2">
        <f t="shared" si="8"/>
        <v>0</v>
      </c>
      <c r="G73" s="18" t="s">
        <v>44</v>
      </c>
      <c r="H73" s="5"/>
      <c r="I73" s="5"/>
      <c r="J73" s="2">
        <f t="shared" si="9"/>
        <v>0</v>
      </c>
    </row>
    <row r="74" spans="1:10" x14ac:dyDescent="0.2">
      <c r="A74" s="6">
        <v>57</v>
      </c>
      <c r="B74" s="4" t="s">
        <v>32</v>
      </c>
      <c r="C74" s="1">
        <f>SUM(C68:C73)</f>
        <v>0</v>
      </c>
      <c r="D74" s="1">
        <f>SUM(D68:D73)</f>
        <v>0</v>
      </c>
      <c r="E74" s="1">
        <f>SUM(E68:E73)</f>
        <v>0</v>
      </c>
      <c r="G74" s="4" t="s">
        <v>32</v>
      </c>
      <c r="H74" s="1">
        <f>SUM(H68:H73)</f>
        <v>0</v>
      </c>
      <c r="I74" s="1">
        <f>SUM(I68:I73)</f>
        <v>0</v>
      </c>
      <c r="J74" s="1">
        <f>SUM(J68:J73)</f>
        <v>0</v>
      </c>
    </row>
    <row r="76" spans="1:10" x14ac:dyDescent="0.2">
      <c r="B76" s="5" t="s">
        <v>39</v>
      </c>
      <c r="C76" s="5"/>
      <c r="D76" s="5"/>
      <c r="E76" s="5"/>
      <c r="G76" s="5" t="s">
        <v>39</v>
      </c>
      <c r="H76" s="5"/>
      <c r="I76" s="5"/>
      <c r="J76" s="5"/>
    </row>
    <row r="77" spans="1:10" x14ac:dyDescent="0.2">
      <c r="A77" s="6">
        <v>58</v>
      </c>
      <c r="B77" s="17" t="s">
        <v>44</v>
      </c>
      <c r="E77" s="1">
        <f>(C77+D77)</f>
        <v>0</v>
      </c>
      <c r="G77" s="17" t="s">
        <v>44</v>
      </c>
      <c r="J77" s="1">
        <f>(H77+I77)</f>
        <v>0</v>
      </c>
    </row>
    <row r="78" spans="1:10" x14ac:dyDescent="0.2">
      <c r="A78" s="6">
        <v>59</v>
      </c>
      <c r="B78" s="17" t="s">
        <v>44</v>
      </c>
      <c r="E78" s="1">
        <f>(C78+D78)</f>
        <v>0</v>
      </c>
      <c r="G78" s="17" t="s">
        <v>44</v>
      </c>
      <c r="J78" s="1">
        <f>(H78+I78)</f>
        <v>0</v>
      </c>
    </row>
    <row r="79" spans="1:10" x14ac:dyDescent="0.2">
      <c r="A79" s="6">
        <v>60</v>
      </c>
      <c r="B79" s="18" t="s">
        <v>44</v>
      </c>
      <c r="C79" s="5"/>
      <c r="D79" s="5"/>
      <c r="E79" s="2">
        <f>(C79+D79)</f>
        <v>0</v>
      </c>
      <c r="G79" s="18" t="s">
        <v>44</v>
      </c>
      <c r="H79" s="5"/>
      <c r="I79" s="5"/>
      <c r="J79" s="2">
        <f>(H79+I79)</f>
        <v>0</v>
      </c>
    </row>
    <row r="80" spans="1:10" x14ac:dyDescent="0.2">
      <c r="A80" s="6">
        <v>61</v>
      </c>
      <c r="B80" s="4" t="s">
        <v>40</v>
      </c>
      <c r="C80" s="1">
        <f>SUM(C77:C79)</f>
        <v>0</v>
      </c>
      <c r="D80" s="1">
        <f>SUM(D77:D79)</f>
        <v>0</v>
      </c>
      <c r="E80" s="1">
        <f>SUM(E77:E79)</f>
        <v>0</v>
      </c>
      <c r="G80" s="4" t="s">
        <v>40</v>
      </c>
      <c r="H80" s="1">
        <f>SUM(H77:H79)</f>
        <v>0</v>
      </c>
      <c r="I80" s="1">
        <f>SUM(I77:I79)</f>
        <v>0</v>
      </c>
      <c r="J80" s="1">
        <f>SUM(J77:J79)</f>
        <v>0</v>
      </c>
    </row>
    <row r="81" spans="1:10" ht="12" thickBot="1" x14ac:dyDescent="0.25">
      <c r="B81" s="9"/>
      <c r="C81" s="9"/>
      <c r="D81" s="9"/>
      <c r="E81" s="9"/>
      <c r="G81" s="9"/>
      <c r="H81" s="9"/>
      <c r="I81" s="9"/>
      <c r="J81" s="9"/>
    </row>
    <row r="82" spans="1:10" ht="12.75" thickTop="1" thickBot="1" x14ac:dyDescent="0.25">
      <c r="A82" s="6">
        <v>62</v>
      </c>
      <c r="B82" s="12" t="s">
        <v>49</v>
      </c>
      <c r="C82" s="28">
        <f>SUM(C35,C65,C74,C80)</f>
        <v>0</v>
      </c>
      <c r="D82" s="28">
        <f>SUM(D35,D65,D74,D80)</f>
        <v>0</v>
      </c>
      <c r="E82" s="28">
        <f>SUM(E35,E65,E74,E80)</f>
        <v>0</v>
      </c>
      <c r="G82" s="12" t="s">
        <v>49</v>
      </c>
      <c r="H82" s="28">
        <f>SUM(H35,H65,H74,H80)</f>
        <v>0</v>
      </c>
      <c r="I82" s="28">
        <f>SUM(I35,I65,I74,I80)</f>
        <v>0</v>
      </c>
      <c r="J82" s="28">
        <f>SUM(J35,J65,J74,J80)</f>
        <v>0</v>
      </c>
    </row>
    <row r="83" spans="1:10" ht="12" thickTop="1" x14ac:dyDescent="0.2"/>
    <row r="85" spans="1:10" x14ac:dyDescent="0.2">
      <c r="B85" s="38" t="s">
        <v>86</v>
      </c>
      <c r="C85" s="5"/>
      <c r="D85" s="5"/>
      <c r="E85" s="5"/>
      <c r="G85" s="38" t="s">
        <v>86</v>
      </c>
      <c r="H85" s="5"/>
      <c r="I85" s="5"/>
      <c r="J85" s="5"/>
    </row>
    <row r="86" spans="1:10" x14ac:dyDescent="0.2">
      <c r="A86" s="6">
        <v>1</v>
      </c>
      <c r="B86" s="4" t="s">
        <v>1</v>
      </c>
      <c r="C86" s="218" t="s">
        <v>87</v>
      </c>
      <c r="D86" s="218"/>
      <c r="G86" s="4" t="s">
        <v>1</v>
      </c>
      <c r="H86" s="218" t="s">
        <v>87</v>
      </c>
      <c r="I86" s="218"/>
    </row>
    <row r="87" spans="1:10" x14ac:dyDescent="0.2">
      <c r="A87" s="6">
        <v>8</v>
      </c>
      <c r="B87" s="4" t="s">
        <v>5</v>
      </c>
      <c r="C87" s="216" t="s">
        <v>88</v>
      </c>
      <c r="D87" s="217"/>
      <c r="E87" s="35">
        <f>IF(D13=0,0,IF(D13&gt;0,0,-D13))</f>
        <v>0</v>
      </c>
      <c r="G87" s="4" t="s">
        <v>5</v>
      </c>
      <c r="H87" s="216" t="s">
        <v>88</v>
      </c>
      <c r="I87" s="217"/>
      <c r="J87" s="35">
        <f>IF(I13=0,0,IF(I13&gt;0,0,-I13))</f>
        <v>0</v>
      </c>
    </row>
    <row r="88" spans="1:10" x14ac:dyDescent="0.2">
      <c r="A88" s="6">
        <v>52</v>
      </c>
      <c r="B88" s="4" t="s">
        <v>31</v>
      </c>
      <c r="C88" s="216" t="s">
        <v>89</v>
      </c>
      <c r="D88" s="217"/>
      <c r="E88" s="35">
        <f>IF(D69=0,E69,IF(D69&gt;0,E69,E69-D69))</f>
        <v>0</v>
      </c>
      <c r="G88" s="4" t="s">
        <v>31</v>
      </c>
      <c r="H88" s="216" t="s">
        <v>89</v>
      </c>
      <c r="I88" s="217"/>
      <c r="J88" s="35">
        <f>IF(I69=0,J69,IF(I69&gt;0,J69,J69-I69))</f>
        <v>0</v>
      </c>
    </row>
    <row r="89" spans="1:10" x14ac:dyDescent="0.2">
      <c r="B89" s="17" t="s">
        <v>44</v>
      </c>
      <c r="C89" s="212" t="s">
        <v>91</v>
      </c>
      <c r="D89" s="213"/>
      <c r="G89" s="17" t="s">
        <v>44</v>
      </c>
      <c r="H89" s="212" t="s">
        <v>91</v>
      </c>
      <c r="I89" s="213"/>
    </row>
    <row r="90" spans="1:10" x14ac:dyDescent="0.2">
      <c r="B90" s="17" t="s">
        <v>44</v>
      </c>
      <c r="C90" s="212" t="s">
        <v>91</v>
      </c>
      <c r="D90" s="213"/>
      <c r="G90" s="17" t="s">
        <v>44</v>
      </c>
      <c r="H90" s="212" t="s">
        <v>91</v>
      </c>
      <c r="I90" s="213"/>
    </row>
    <row r="91" spans="1:10" x14ac:dyDescent="0.2">
      <c r="B91" s="18" t="s">
        <v>44</v>
      </c>
      <c r="C91" s="214" t="s">
        <v>91</v>
      </c>
      <c r="D91" s="215"/>
      <c r="E91" s="5"/>
      <c r="G91" s="18" t="s">
        <v>44</v>
      </c>
      <c r="H91" s="214" t="s">
        <v>91</v>
      </c>
      <c r="I91" s="215"/>
      <c r="J91" s="5"/>
    </row>
    <row r="92" spans="1:10" x14ac:dyDescent="0.2">
      <c r="B92" s="4" t="s">
        <v>90</v>
      </c>
      <c r="E92" s="35">
        <f>SUM(E86:E91)</f>
        <v>0</v>
      </c>
      <c r="G92" s="4" t="s">
        <v>90</v>
      </c>
      <c r="J92" s="35">
        <f>SUM(J86:J91)</f>
        <v>0</v>
      </c>
    </row>
    <row r="93" spans="1:10" ht="12" thickBot="1" x14ac:dyDescent="0.25">
      <c r="B93" s="9"/>
      <c r="C93" s="9"/>
      <c r="D93" s="9"/>
      <c r="E93" s="9"/>
      <c r="G93" s="9"/>
      <c r="H93" s="9"/>
      <c r="I93" s="9"/>
      <c r="J93" s="9"/>
    </row>
    <row r="94" spans="1:10" ht="12.75" thickTop="1" thickBot="1" x14ac:dyDescent="0.25">
      <c r="B94" s="12" t="s">
        <v>92</v>
      </c>
      <c r="C94" s="36"/>
      <c r="D94" s="36"/>
      <c r="E94" s="37">
        <f>SUM(E35+E65+E92)</f>
        <v>0</v>
      </c>
      <c r="G94" s="12" t="s">
        <v>92</v>
      </c>
      <c r="H94" s="36"/>
      <c r="I94" s="36"/>
      <c r="J94" s="37">
        <f>SUM(J35+J65+J92)</f>
        <v>0</v>
      </c>
    </row>
    <row r="95" spans="1:10" ht="12" thickTop="1" x14ac:dyDescent="0.2"/>
    <row r="96" spans="1:10" x14ac:dyDescent="0.2">
      <c r="B96" s="4" t="s">
        <v>93</v>
      </c>
      <c r="G96" s="4" t="s">
        <v>93</v>
      </c>
    </row>
    <row r="99" spans="1:10" x14ac:dyDescent="0.2">
      <c r="G99" s="38" t="s">
        <v>102</v>
      </c>
      <c r="H99" s="5"/>
      <c r="I99" s="5"/>
      <c r="J99" s="5"/>
    </row>
    <row r="100" spans="1:10" x14ac:dyDescent="0.2">
      <c r="G100" s="4" t="s">
        <v>103</v>
      </c>
      <c r="J100" s="41" t="e">
        <f>(E94+J94)/(E96+J96)</f>
        <v>#DIV/0!</v>
      </c>
    </row>
    <row r="101" spans="1:10" s="19" customFormat="1" x14ac:dyDescent="0.2">
      <c r="A101" s="6"/>
      <c r="B101" s="4"/>
      <c r="C101" s="4"/>
      <c r="D101" s="4"/>
      <c r="E101" s="4"/>
      <c r="G101" s="4" t="s">
        <v>104</v>
      </c>
      <c r="H101" s="4"/>
      <c r="I101" s="43"/>
      <c r="J101" s="42"/>
    </row>
    <row r="102" spans="1:10" s="19" customFormat="1" x14ac:dyDescent="0.2">
      <c r="A102" s="6"/>
      <c r="B102" s="4"/>
      <c r="C102" s="4"/>
      <c r="D102" s="4"/>
      <c r="E102" s="4"/>
      <c r="G102" s="4" t="s">
        <v>105</v>
      </c>
      <c r="H102" s="4"/>
      <c r="I102" s="43">
        <f>DATE(2011,3,31)</f>
        <v>40633</v>
      </c>
      <c r="J102" s="42">
        <v>338.9</v>
      </c>
    </row>
    <row r="103" spans="1:10" s="19" customFormat="1" x14ac:dyDescent="0.2">
      <c r="A103" s="6"/>
      <c r="B103" s="4"/>
      <c r="C103" s="4"/>
      <c r="D103" s="4"/>
      <c r="E103" s="4"/>
      <c r="G103" s="5" t="s">
        <v>106</v>
      </c>
      <c r="H103" s="5"/>
      <c r="I103" s="5"/>
      <c r="J103" s="45" t="e">
        <f>(J102/J101)</f>
        <v>#DIV/0!</v>
      </c>
    </row>
    <row r="104" spans="1:10" s="19" customFormat="1" x14ac:dyDescent="0.2">
      <c r="A104" s="6"/>
      <c r="B104" s="4"/>
      <c r="C104" s="4"/>
      <c r="D104" s="4"/>
      <c r="E104" s="4"/>
      <c r="G104" s="7" t="s">
        <v>107</v>
      </c>
      <c r="H104" s="4"/>
      <c r="I104" s="4"/>
      <c r="J104" s="44" t="e">
        <f>(J100*J103)</f>
        <v>#DIV/0!</v>
      </c>
    </row>
    <row r="107" spans="1:10" x14ac:dyDescent="0.2">
      <c r="G107" s="38" t="s">
        <v>110</v>
      </c>
      <c r="H107" s="5"/>
      <c r="I107" s="5"/>
      <c r="J107" s="5"/>
    </row>
    <row r="108" spans="1:10" x14ac:dyDescent="0.2">
      <c r="G108" s="4" t="s">
        <v>107</v>
      </c>
      <c r="J108" s="41" t="e">
        <f>(J104)</f>
        <v>#DIV/0!</v>
      </c>
    </row>
    <row r="109" spans="1:10" x14ac:dyDescent="0.2">
      <c r="G109" s="4" t="s">
        <v>114</v>
      </c>
    </row>
    <row r="110" spans="1:10" x14ac:dyDescent="0.2">
      <c r="G110" s="4" t="s">
        <v>112</v>
      </c>
      <c r="J110" s="41" t="e">
        <f>(J108*J109)</f>
        <v>#DIV/0!</v>
      </c>
    </row>
    <row r="111" spans="1:10" x14ac:dyDescent="0.2">
      <c r="G111" s="4" t="s">
        <v>115</v>
      </c>
      <c r="J111" s="41"/>
    </row>
    <row r="112" spans="1:10" x14ac:dyDescent="0.2">
      <c r="G112" s="4" t="s">
        <v>111</v>
      </c>
      <c r="J112" s="41" t="e">
        <f>(J110-J111)</f>
        <v>#DIV/0!</v>
      </c>
    </row>
    <row r="113" spans="7:10" x14ac:dyDescent="0.2">
      <c r="G113" s="5" t="s">
        <v>121</v>
      </c>
      <c r="H113" s="5"/>
      <c r="I113" s="5"/>
      <c r="J113" s="5"/>
    </row>
    <row r="114" spans="7:10" x14ac:dyDescent="0.2">
      <c r="G114" s="7" t="s">
        <v>113</v>
      </c>
      <c r="J114" s="41" t="e">
        <f>(J112/J113)</f>
        <v>#DIV/0!</v>
      </c>
    </row>
  </sheetData>
  <sheetProtection sheet="1" objects="1" scenarios="1"/>
  <mergeCells count="12">
    <mergeCell ref="C88:D88"/>
    <mergeCell ref="H88:I88"/>
    <mergeCell ref="C86:D86"/>
    <mergeCell ref="H86:I86"/>
    <mergeCell ref="C87:D87"/>
    <mergeCell ref="H87:I87"/>
    <mergeCell ref="C89:D89"/>
    <mergeCell ref="H89:I89"/>
    <mergeCell ref="C90:D90"/>
    <mergeCell ref="C91:D91"/>
    <mergeCell ref="H90:I90"/>
    <mergeCell ref="H91:I91"/>
  </mergeCells>
  <phoneticPr fontId="6" type="noConversion"/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8"/>
  <sheetViews>
    <sheetView workbookViewId="0">
      <selection activeCell="B32" sqref="B32"/>
    </sheetView>
  </sheetViews>
  <sheetFormatPr defaultRowHeight="12" x14ac:dyDescent="0.2"/>
  <cols>
    <col min="1" max="1" width="12.5" bestFit="1" customWidth="1"/>
    <col min="2" max="3" width="51" style="67" bestFit="1" customWidth="1"/>
  </cols>
  <sheetData>
    <row r="1" spans="1:3" s="67" customFormat="1" x14ac:dyDescent="0.2">
      <c r="A1" s="67" t="s">
        <v>185</v>
      </c>
      <c r="B1" s="67" t="s">
        <v>187</v>
      </c>
      <c r="C1" s="67" t="s">
        <v>186</v>
      </c>
    </row>
    <row r="2" spans="1:3" x14ac:dyDescent="0.2">
      <c r="A2" s="65">
        <v>1</v>
      </c>
      <c r="B2" s="67" t="s">
        <v>1</v>
      </c>
      <c r="C2" s="67" t="s">
        <v>0</v>
      </c>
    </row>
    <row r="3" spans="1:3" x14ac:dyDescent="0.2">
      <c r="A3" s="65">
        <v>2</v>
      </c>
      <c r="B3" s="67" t="s">
        <v>2</v>
      </c>
      <c r="C3" s="67" t="s">
        <v>0</v>
      </c>
    </row>
    <row r="4" spans="1:3" x14ac:dyDescent="0.2">
      <c r="A4" s="65">
        <v>3</v>
      </c>
      <c r="B4" s="67" t="s">
        <v>3</v>
      </c>
      <c r="C4" s="67" t="s">
        <v>0</v>
      </c>
    </row>
    <row r="5" spans="1:3" x14ac:dyDescent="0.2">
      <c r="A5" s="65">
        <v>4</v>
      </c>
      <c r="B5" s="67" t="s">
        <v>41</v>
      </c>
      <c r="C5" s="67" t="s">
        <v>0</v>
      </c>
    </row>
    <row r="6" spans="1:3" x14ac:dyDescent="0.2">
      <c r="A6" s="65">
        <v>5</v>
      </c>
      <c r="B6" s="67" t="s">
        <v>4</v>
      </c>
      <c r="C6" s="67" t="s">
        <v>0</v>
      </c>
    </row>
    <row r="7" spans="1:3" x14ac:dyDescent="0.2">
      <c r="A7" s="65">
        <v>6</v>
      </c>
      <c r="B7" s="67" t="s">
        <v>42</v>
      </c>
      <c r="C7" s="67" t="s">
        <v>0</v>
      </c>
    </row>
    <row r="8" spans="1:3" x14ac:dyDescent="0.2">
      <c r="A8" s="65">
        <v>7</v>
      </c>
      <c r="B8" s="67" t="s">
        <v>43</v>
      </c>
      <c r="C8" s="67" t="s">
        <v>0</v>
      </c>
    </row>
    <row r="9" spans="1:3" x14ac:dyDescent="0.2">
      <c r="A9" s="65">
        <v>8</v>
      </c>
      <c r="B9" s="67" t="s">
        <v>5</v>
      </c>
      <c r="C9" s="67" t="s">
        <v>0</v>
      </c>
    </row>
    <row r="10" spans="1:3" x14ac:dyDescent="0.2">
      <c r="A10" s="65">
        <v>9</v>
      </c>
      <c r="B10" s="67" t="s">
        <v>53</v>
      </c>
      <c r="C10" s="67" t="s">
        <v>0</v>
      </c>
    </row>
    <row r="11" spans="1:3" x14ac:dyDescent="0.2">
      <c r="A11" s="65">
        <v>10</v>
      </c>
      <c r="B11" s="67" t="s">
        <v>44</v>
      </c>
      <c r="C11" s="67" t="s">
        <v>0</v>
      </c>
    </row>
    <row r="12" spans="1:3" x14ac:dyDescent="0.2">
      <c r="A12" s="65">
        <v>11</v>
      </c>
      <c r="B12" s="67" t="s">
        <v>44</v>
      </c>
      <c r="C12" s="67" t="s">
        <v>0</v>
      </c>
    </row>
    <row r="13" spans="1:3" x14ac:dyDescent="0.2">
      <c r="A13" s="65">
        <v>12</v>
      </c>
      <c r="B13" s="67" t="s">
        <v>9</v>
      </c>
      <c r="C13" s="67" t="s">
        <v>0</v>
      </c>
    </row>
    <row r="14" spans="1:3" x14ac:dyDescent="0.2">
      <c r="A14" s="65">
        <v>13</v>
      </c>
      <c r="B14" s="67" t="s">
        <v>8</v>
      </c>
      <c r="C14" s="67" t="s">
        <v>6</v>
      </c>
    </row>
    <row r="15" spans="1:3" x14ac:dyDescent="0.2">
      <c r="A15" s="65">
        <v>14</v>
      </c>
      <c r="B15" s="67" t="s">
        <v>45</v>
      </c>
      <c r="C15" s="67" t="s">
        <v>6</v>
      </c>
    </row>
    <row r="16" spans="1:3" x14ac:dyDescent="0.2">
      <c r="A16" s="65">
        <v>15</v>
      </c>
      <c r="B16" s="67" t="s">
        <v>44</v>
      </c>
      <c r="C16" s="67" t="s">
        <v>6</v>
      </c>
    </row>
    <row r="17" spans="1:3" x14ac:dyDescent="0.2">
      <c r="A17" s="65">
        <v>16</v>
      </c>
      <c r="B17" s="67" t="s">
        <v>7</v>
      </c>
      <c r="C17" s="67" t="s">
        <v>6</v>
      </c>
    </row>
    <row r="18" spans="1:3" x14ac:dyDescent="0.2">
      <c r="A18" s="65">
        <v>17</v>
      </c>
      <c r="B18" s="67" t="s">
        <v>11</v>
      </c>
      <c r="C18" s="67" t="s">
        <v>18</v>
      </c>
    </row>
    <row r="19" spans="1:3" x14ac:dyDescent="0.2">
      <c r="A19" s="65">
        <v>18</v>
      </c>
      <c r="B19" s="67" t="s">
        <v>12</v>
      </c>
      <c r="C19" s="67" t="s">
        <v>18</v>
      </c>
    </row>
    <row r="20" spans="1:3" x14ac:dyDescent="0.2">
      <c r="A20" s="65">
        <v>19</v>
      </c>
      <c r="B20" s="67" t="s">
        <v>13</v>
      </c>
      <c r="C20" s="67" t="s">
        <v>18</v>
      </c>
    </row>
    <row r="21" spans="1:3" x14ac:dyDescent="0.2">
      <c r="A21" s="65">
        <v>20</v>
      </c>
      <c r="B21" s="67" t="s">
        <v>14</v>
      </c>
      <c r="C21" s="67" t="s">
        <v>18</v>
      </c>
    </row>
    <row r="22" spans="1:3" x14ac:dyDescent="0.2">
      <c r="A22" s="65">
        <v>21</v>
      </c>
      <c r="B22" s="67" t="s">
        <v>132</v>
      </c>
      <c r="C22" s="67" t="s">
        <v>18</v>
      </c>
    </row>
    <row r="23" spans="1:3" x14ac:dyDescent="0.2">
      <c r="A23" s="65">
        <v>22</v>
      </c>
      <c r="B23" s="67" t="s">
        <v>44</v>
      </c>
      <c r="C23" s="67" t="s">
        <v>18</v>
      </c>
    </row>
    <row r="24" spans="1:3" x14ac:dyDescent="0.2">
      <c r="A24" s="65">
        <v>23</v>
      </c>
      <c r="B24" s="67" t="s">
        <v>127</v>
      </c>
      <c r="C24" s="67" t="s">
        <v>18</v>
      </c>
    </row>
    <row r="25" spans="1:3" x14ac:dyDescent="0.2">
      <c r="A25" s="65">
        <v>24</v>
      </c>
      <c r="B25" s="67" t="s">
        <v>10</v>
      </c>
      <c r="C25" s="67" t="s">
        <v>18</v>
      </c>
    </row>
    <row r="26" spans="1:3" x14ac:dyDescent="0.2">
      <c r="A26" s="65">
        <v>25</v>
      </c>
      <c r="B26" s="67" t="s">
        <v>15</v>
      </c>
      <c r="C26" s="67" t="s">
        <v>15</v>
      </c>
    </row>
    <row r="27" spans="1:3" x14ac:dyDescent="0.2">
      <c r="A27" s="65">
        <v>26</v>
      </c>
      <c r="B27" s="67" t="s">
        <v>20</v>
      </c>
      <c r="C27" s="67" t="s">
        <v>16</v>
      </c>
    </row>
    <row r="28" spans="1:3" x14ac:dyDescent="0.2">
      <c r="A28" s="65">
        <v>27</v>
      </c>
      <c r="B28" s="67" t="s">
        <v>21</v>
      </c>
      <c r="C28" s="67" t="s">
        <v>16</v>
      </c>
    </row>
    <row r="29" spans="1:3" x14ac:dyDescent="0.2">
      <c r="A29" s="65">
        <v>28</v>
      </c>
      <c r="B29" s="67" t="s">
        <v>22</v>
      </c>
      <c r="C29" s="67" t="s">
        <v>16</v>
      </c>
    </row>
    <row r="30" spans="1:3" x14ac:dyDescent="0.2">
      <c r="A30" s="65">
        <v>29</v>
      </c>
      <c r="B30" s="67" t="s">
        <v>23</v>
      </c>
      <c r="C30" s="67" t="s">
        <v>16</v>
      </c>
    </row>
    <row r="31" spans="1:3" x14ac:dyDescent="0.2">
      <c r="A31" s="65">
        <v>30</v>
      </c>
      <c r="B31" s="67" t="s">
        <v>24</v>
      </c>
      <c r="C31" s="67" t="s">
        <v>16</v>
      </c>
    </row>
    <row r="32" spans="1:3" x14ac:dyDescent="0.2">
      <c r="A32" s="65">
        <v>31</v>
      </c>
      <c r="B32" s="67" t="s">
        <v>25</v>
      </c>
      <c r="C32" s="67" t="s">
        <v>16</v>
      </c>
    </row>
    <row r="33" spans="1:3" x14ac:dyDescent="0.2">
      <c r="A33" s="65">
        <v>32</v>
      </c>
      <c r="B33" s="67" t="s">
        <v>26</v>
      </c>
      <c r="C33" s="67" t="s">
        <v>16</v>
      </c>
    </row>
    <row r="34" spans="1:3" x14ac:dyDescent="0.2">
      <c r="A34" s="65">
        <v>33</v>
      </c>
      <c r="B34" s="67" t="s">
        <v>46</v>
      </c>
      <c r="C34" s="67" t="s">
        <v>16</v>
      </c>
    </row>
    <row r="35" spans="1:3" x14ac:dyDescent="0.2">
      <c r="A35" s="65">
        <v>34</v>
      </c>
      <c r="B35" s="67" t="s">
        <v>44</v>
      </c>
      <c r="C35" s="67" t="s">
        <v>16</v>
      </c>
    </row>
    <row r="36" spans="1:3" x14ac:dyDescent="0.2">
      <c r="A36" s="65">
        <v>35</v>
      </c>
      <c r="B36" s="67" t="s">
        <v>44</v>
      </c>
      <c r="C36" s="67" t="s">
        <v>16</v>
      </c>
    </row>
    <row r="37" spans="1:3" x14ac:dyDescent="0.2">
      <c r="A37" s="65">
        <v>36</v>
      </c>
      <c r="B37" s="67" t="s">
        <v>44</v>
      </c>
      <c r="C37" s="67" t="s">
        <v>16</v>
      </c>
    </row>
    <row r="38" spans="1:3" x14ac:dyDescent="0.2">
      <c r="A38" s="65">
        <v>37</v>
      </c>
      <c r="B38" s="67" t="s">
        <v>19</v>
      </c>
      <c r="C38" s="67" t="s">
        <v>16</v>
      </c>
    </row>
    <row r="39" spans="1:3" x14ac:dyDescent="0.2">
      <c r="A39" s="65">
        <v>38</v>
      </c>
      <c r="B39" s="67" t="s">
        <v>33</v>
      </c>
      <c r="C39" s="67" t="s">
        <v>17</v>
      </c>
    </row>
    <row r="40" spans="1:3" x14ac:dyDescent="0.2">
      <c r="A40" s="65">
        <v>39</v>
      </c>
      <c r="B40" s="67" t="s">
        <v>47</v>
      </c>
      <c r="C40" s="67" t="s">
        <v>17</v>
      </c>
    </row>
    <row r="41" spans="1:3" x14ac:dyDescent="0.2">
      <c r="A41" s="65">
        <v>40</v>
      </c>
      <c r="B41" s="67" t="s">
        <v>34</v>
      </c>
      <c r="C41" s="67" t="s">
        <v>17</v>
      </c>
    </row>
    <row r="42" spans="1:3" x14ac:dyDescent="0.2">
      <c r="A42" s="65">
        <v>41</v>
      </c>
      <c r="B42" s="67" t="s">
        <v>35</v>
      </c>
      <c r="C42" s="67" t="s">
        <v>17</v>
      </c>
    </row>
    <row r="43" spans="1:3" x14ac:dyDescent="0.2">
      <c r="A43" s="65">
        <v>42</v>
      </c>
      <c r="B43" s="67" t="s">
        <v>36</v>
      </c>
      <c r="C43" s="67" t="s">
        <v>17</v>
      </c>
    </row>
    <row r="44" spans="1:3" x14ac:dyDescent="0.2">
      <c r="A44" s="65">
        <v>43</v>
      </c>
      <c r="B44" s="67" t="s">
        <v>21</v>
      </c>
      <c r="C44" s="67" t="s">
        <v>17</v>
      </c>
    </row>
    <row r="45" spans="1:3" x14ac:dyDescent="0.2">
      <c r="A45" s="65">
        <v>44</v>
      </c>
      <c r="B45" s="67" t="s">
        <v>37</v>
      </c>
      <c r="C45" s="67" t="s">
        <v>17</v>
      </c>
    </row>
    <row r="46" spans="1:3" x14ac:dyDescent="0.2">
      <c r="A46" s="65">
        <v>45</v>
      </c>
      <c r="B46" s="67" t="s">
        <v>38</v>
      </c>
      <c r="C46" s="67" t="s">
        <v>17</v>
      </c>
    </row>
    <row r="47" spans="1:3" x14ac:dyDescent="0.2">
      <c r="A47" s="65">
        <v>46</v>
      </c>
      <c r="B47" s="67" t="s">
        <v>54</v>
      </c>
      <c r="C47" s="67" t="s">
        <v>17</v>
      </c>
    </row>
    <row r="48" spans="1:3" x14ac:dyDescent="0.2">
      <c r="A48" s="65">
        <v>47</v>
      </c>
      <c r="B48" s="67" t="s">
        <v>44</v>
      </c>
      <c r="C48" s="67" t="s">
        <v>17</v>
      </c>
    </row>
    <row r="49" spans="1:3" x14ac:dyDescent="0.2">
      <c r="A49" s="65">
        <v>48</v>
      </c>
      <c r="B49" s="67" t="s">
        <v>55</v>
      </c>
      <c r="C49" s="67" t="s">
        <v>17</v>
      </c>
    </row>
    <row r="50" spans="1:3" x14ac:dyDescent="0.2">
      <c r="A50" s="65">
        <v>49</v>
      </c>
      <c r="B50" s="67" t="s">
        <v>27</v>
      </c>
      <c r="C50" s="67" t="s">
        <v>17</v>
      </c>
    </row>
    <row r="51" spans="1:3" x14ac:dyDescent="0.2">
      <c r="A51" s="65">
        <v>50</v>
      </c>
      <c r="B51" s="67" t="s">
        <v>28</v>
      </c>
      <c r="C51" s="67" t="s">
        <v>28</v>
      </c>
    </row>
    <row r="52" spans="1:3" x14ac:dyDescent="0.2">
      <c r="A52" s="65">
        <v>51</v>
      </c>
      <c r="B52" s="67" t="s">
        <v>30</v>
      </c>
      <c r="C52" s="67" t="s">
        <v>29</v>
      </c>
    </row>
    <row r="53" spans="1:3" x14ac:dyDescent="0.2">
      <c r="A53" s="65">
        <v>52</v>
      </c>
      <c r="B53" s="67" t="s">
        <v>31</v>
      </c>
      <c r="C53" s="67" t="s">
        <v>29</v>
      </c>
    </row>
    <row r="54" spans="1:3" x14ac:dyDescent="0.2">
      <c r="A54" s="65">
        <v>53</v>
      </c>
      <c r="B54" s="67" t="s">
        <v>48</v>
      </c>
      <c r="C54" s="67" t="s">
        <v>29</v>
      </c>
    </row>
    <row r="55" spans="1:3" x14ac:dyDescent="0.2">
      <c r="A55" s="65">
        <v>54</v>
      </c>
      <c r="B55" s="67" t="s">
        <v>44</v>
      </c>
      <c r="C55" s="67" t="s">
        <v>29</v>
      </c>
    </row>
    <row r="56" spans="1:3" x14ac:dyDescent="0.2">
      <c r="A56" s="65">
        <v>55</v>
      </c>
      <c r="B56" s="67" t="s">
        <v>44</v>
      </c>
      <c r="C56" s="67" t="s">
        <v>29</v>
      </c>
    </row>
    <row r="57" spans="1:3" x14ac:dyDescent="0.2">
      <c r="A57" s="65">
        <v>56</v>
      </c>
      <c r="B57" s="67" t="s">
        <v>128</v>
      </c>
      <c r="C57" s="67" t="s">
        <v>29</v>
      </c>
    </row>
    <row r="58" spans="1:3" x14ac:dyDescent="0.2">
      <c r="A58" s="65">
        <v>57</v>
      </c>
      <c r="B58" s="67" t="s">
        <v>32</v>
      </c>
      <c r="C58" s="67" t="s">
        <v>29</v>
      </c>
    </row>
    <row r="59" spans="1:3" x14ac:dyDescent="0.2">
      <c r="A59" s="65">
        <v>58</v>
      </c>
      <c r="B59" s="67" t="s">
        <v>129</v>
      </c>
      <c r="C59" s="67" t="s">
        <v>39</v>
      </c>
    </row>
    <row r="60" spans="1:3" x14ac:dyDescent="0.2">
      <c r="A60" s="65">
        <v>59</v>
      </c>
      <c r="B60" s="67" t="s">
        <v>44</v>
      </c>
      <c r="C60" s="67" t="s">
        <v>39</v>
      </c>
    </row>
    <row r="61" spans="1:3" x14ac:dyDescent="0.2">
      <c r="A61" s="65">
        <v>60</v>
      </c>
      <c r="B61" s="67" t="s">
        <v>130</v>
      </c>
      <c r="C61" s="67" t="s">
        <v>39</v>
      </c>
    </row>
    <row r="62" spans="1:3" x14ac:dyDescent="0.2">
      <c r="A62" s="65">
        <v>61</v>
      </c>
      <c r="B62" s="67" t="s">
        <v>40</v>
      </c>
      <c r="C62" s="67" t="s">
        <v>39</v>
      </c>
    </row>
    <row r="63" spans="1:3" x14ac:dyDescent="0.2">
      <c r="A63" s="65">
        <v>62</v>
      </c>
      <c r="B63" s="67" t="s">
        <v>49</v>
      </c>
      <c r="C63" s="67" t="s">
        <v>49</v>
      </c>
    </row>
    <row r="64" spans="1:3" x14ac:dyDescent="0.2">
      <c r="A64" s="65">
        <v>1</v>
      </c>
      <c r="B64" s="67" t="s">
        <v>182</v>
      </c>
      <c r="C64" s="67" t="s">
        <v>86</v>
      </c>
    </row>
    <row r="65" spans="1:3" x14ac:dyDescent="0.2">
      <c r="A65" s="65">
        <v>8</v>
      </c>
      <c r="B65" s="67" t="s">
        <v>183</v>
      </c>
      <c r="C65" s="67" t="s">
        <v>86</v>
      </c>
    </row>
    <row r="66" spans="1:3" x14ac:dyDescent="0.2">
      <c r="A66" s="65">
        <v>52</v>
      </c>
      <c r="B66" s="67" t="s">
        <v>184</v>
      </c>
      <c r="C66" s="67" t="s">
        <v>86</v>
      </c>
    </row>
    <row r="67" spans="1:3" x14ac:dyDescent="0.2">
      <c r="A67" s="65">
        <v>56</v>
      </c>
      <c r="B67" s="67" t="s">
        <v>128</v>
      </c>
      <c r="C67" s="67" t="s">
        <v>86</v>
      </c>
    </row>
    <row r="68" spans="1:3" x14ac:dyDescent="0.2">
      <c r="A68" s="65">
        <v>58</v>
      </c>
      <c r="B68" s="67" t="s">
        <v>131</v>
      </c>
      <c r="C68" s="67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B1:F43"/>
  <sheetViews>
    <sheetView workbookViewId="0">
      <selection activeCell="G18" sqref="G18"/>
    </sheetView>
  </sheetViews>
  <sheetFormatPr defaultRowHeight="11.25" x14ac:dyDescent="0.2"/>
  <cols>
    <col min="2" max="2" width="33.33203125" bestFit="1" customWidth="1"/>
    <col min="5" max="5" width="10" bestFit="1" customWidth="1"/>
  </cols>
  <sheetData>
    <row r="1" spans="2:6" x14ac:dyDescent="0.2">
      <c r="B1" t="s">
        <v>144</v>
      </c>
    </row>
    <row r="2" spans="2:6" ht="12" x14ac:dyDescent="0.2">
      <c r="B2" s="92" t="s">
        <v>102</v>
      </c>
      <c r="C2" s="93"/>
      <c r="D2" s="93"/>
      <c r="E2" s="93"/>
    </row>
    <row r="3" spans="2:6" ht="12" x14ac:dyDescent="0.2">
      <c r="B3" s="94" t="s">
        <v>171</v>
      </c>
      <c r="C3" s="94"/>
      <c r="D3" s="94"/>
      <c r="E3" s="95">
        <v>177.38</v>
      </c>
    </row>
    <row r="4" spans="2:6" ht="12" x14ac:dyDescent="0.2">
      <c r="B4" s="94" t="s">
        <v>173</v>
      </c>
      <c r="C4" s="94"/>
      <c r="D4" s="96"/>
      <c r="E4" s="130">
        <v>359.87900000000002</v>
      </c>
      <c r="F4" s="115"/>
    </row>
    <row r="5" spans="2:6" ht="12" x14ac:dyDescent="0.2">
      <c r="B5" s="94" t="s">
        <v>172</v>
      </c>
      <c r="C5" s="94"/>
      <c r="D5" s="96"/>
      <c r="E5" s="131">
        <v>367.17599999999999</v>
      </c>
      <c r="F5" s="115"/>
    </row>
    <row r="6" spans="2:6" ht="12" x14ac:dyDescent="0.2">
      <c r="B6" s="93" t="s">
        <v>106</v>
      </c>
      <c r="C6" s="93"/>
      <c r="D6" s="93"/>
      <c r="E6" s="99">
        <f>(E5/E4)</f>
        <v>1.020276259520561</v>
      </c>
    </row>
    <row r="7" spans="2:6" ht="12" x14ac:dyDescent="0.2">
      <c r="B7" s="100" t="s">
        <v>148</v>
      </c>
      <c r="C7" s="94"/>
      <c r="D7" s="94"/>
      <c r="E7" s="101">
        <f>(E3*E6)</f>
        <v>180.97660291375712</v>
      </c>
    </row>
    <row r="10" spans="2:6" x14ac:dyDescent="0.2">
      <c r="B10" t="s">
        <v>219</v>
      </c>
    </row>
    <row r="11" spans="2:6" ht="12" x14ac:dyDescent="0.2">
      <c r="B11" s="92" t="s">
        <v>102</v>
      </c>
      <c r="C11" s="93"/>
      <c r="D11" s="93"/>
      <c r="E11" s="93"/>
    </row>
    <row r="12" spans="2:6" ht="12" x14ac:dyDescent="0.2">
      <c r="B12" s="94" t="s">
        <v>171</v>
      </c>
      <c r="C12" s="94"/>
      <c r="D12" s="94"/>
      <c r="E12" s="95">
        <v>202.25</v>
      </c>
    </row>
    <row r="13" spans="2:6" ht="12" x14ac:dyDescent="0.2">
      <c r="B13" s="94" t="s">
        <v>173</v>
      </c>
      <c r="C13" s="94"/>
      <c r="D13" s="96"/>
      <c r="E13" s="97">
        <v>359.87900000000002</v>
      </c>
    </row>
    <row r="14" spans="2:6" ht="12" x14ac:dyDescent="0.2">
      <c r="B14" s="94" t="s">
        <v>172</v>
      </c>
      <c r="C14" s="94"/>
      <c r="D14" s="96"/>
      <c r="E14" s="98">
        <v>367.17599999999999</v>
      </c>
    </row>
    <row r="15" spans="2:6" ht="12" x14ac:dyDescent="0.2">
      <c r="B15" s="93" t="s">
        <v>106</v>
      </c>
      <c r="C15" s="93"/>
      <c r="D15" s="93"/>
      <c r="E15" s="99">
        <f>(E14/E13)</f>
        <v>1.020276259520561</v>
      </c>
    </row>
    <row r="16" spans="2:6" ht="12" x14ac:dyDescent="0.2">
      <c r="B16" s="100" t="s">
        <v>148</v>
      </c>
      <c r="C16" s="94"/>
      <c r="D16" s="94"/>
      <c r="E16" s="101">
        <f>(E12*E15)</f>
        <v>206.35087348803347</v>
      </c>
    </row>
    <row r="19" spans="2:5" x14ac:dyDescent="0.2">
      <c r="B19" t="s">
        <v>218</v>
      </c>
    </row>
    <row r="20" spans="2:5" ht="12" x14ac:dyDescent="0.2">
      <c r="B20" s="92" t="s">
        <v>102</v>
      </c>
      <c r="C20" s="93"/>
      <c r="D20" s="93"/>
      <c r="E20" s="93"/>
    </row>
    <row r="21" spans="2:5" ht="12" x14ac:dyDescent="0.2">
      <c r="B21" s="94" t="s">
        <v>171</v>
      </c>
      <c r="C21" s="94"/>
      <c r="D21" s="94"/>
      <c r="E21" s="95">
        <v>193.97</v>
      </c>
    </row>
    <row r="22" spans="2:5" ht="12" x14ac:dyDescent="0.2">
      <c r="B22" s="94" t="s">
        <v>173</v>
      </c>
      <c r="C22" s="94"/>
      <c r="D22" s="96"/>
      <c r="E22" s="97">
        <v>359.87900000000002</v>
      </c>
    </row>
    <row r="23" spans="2:5" ht="12" x14ac:dyDescent="0.2">
      <c r="B23" s="94" t="s">
        <v>172</v>
      </c>
      <c r="C23" s="94"/>
      <c r="D23" s="96"/>
      <c r="E23" s="98">
        <v>367.17599999999999</v>
      </c>
    </row>
    <row r="24" spans="2:5" ht="12" x14ac:dyDescent="0.2">
      <c r="B24" s="93" t="s">
        <v>106</v>
      </c>
      <c r="C24" s="93"/>
      <c r="D24" s="93"/>
      <c r="E24" s="99">
        <f>(E23/E22)</f>
        <v>1.020276259520561</v>
      </c>
    </row>
    <row r="25" spans="2:5" ht="12" x14ac:dyDescent="0.2">
      <c r="B25" s="100" t="s">
        <v>148</v>
      </c>
      <c r="C25" s="94"/>
      <c r="D25" s="94"/>
      <c r="E25" s="101">
        <f>(E21*E24)</f>
        <v>197.90298605920322</v>
      </c>
    </row>
    <row r="28" spans="2:5" x14ac:dyDescent="0.2">
      <c r="B28" t="s">
        <v>147</v>
      </c>
    </row>
    <row r="29" spans="2:5" ht="12" x14ac:dyDescent="0.2">
      <c r="B29" s="92" t="s">
        <v>102</v>
      </c>
      <c r="C29" s="93"/>
      <c r="D29" s="93"/>
      <c r="E29" s="93"/>
    </row>
    <row r="30" spans="2:5" ht="12" x14ac:dyDescent="0.2">
      <c r="B30" s="94" t="s">
        <v>171</v>
      </c>
      <c r="C30" s="94"/>
      <c r="D30" s="94"/>
      <c r="E30" s="95">
        <v>264.39999999999998</v>
      </c>
    </row>
    <row r="31" spans="2:5" ht="12" x14ac:dyDescent="0.2">
      <c r="B31" s="94" t="s">
        <v>173</v>
      </c>
      <c r="C31" s="94"/>
      <c r="D31" s="96"/>
      <c r="E31" s="97">
        <v>359.87900000000002</v>
      </c>
    </row>
    <row r="32" spans="2:5" ht="12" x14ac:dyDescent="0.2">
      <c r="B32" s="94" t="s">
        <v>172</v>
      </c>
      <c r="C32" s="94"/>
      <c r="D32" s="96"/>
      <c r="E32" s="98">
        <v>367.17599999999999</v>
      </c>
    </row>
    <row r="33" spans="2:5" ht="12" x14ac:dyDescent="0.2">
      <c r="B33" s="93" t="s">
        <v>106</v>
      </c>
      <c r="C33" s="93"/>
      <c r="D33" s="93"/>
      <c r="E33" s="99">
        <f>(E32/E31)</f>
        <v>1.020276259520561</v>
      </c>
    </row>
    <row r="34" spans="2:5" ht="12" x14ac:dyDescent="0.2">
      <c r="B34" s="100" t="s">
        <v>148</v>
      </c>
      <c r="C34" s="94"/>
      <c r="D34" s="94"/>
      <c r="E34" s="101">
        <f>(E30*E33)</f>
        <v>269.76104301723632</v>
      </c>
    </row>
    <row r="37" spans="2:5" x14ac:dyDescent="0.2">
      <c r="B37" t="s">
        <v>228</v>
      </c>
    </row>
    <row r="38" spans="2:5" ht="12" x14ac:dyDescent="0.2">
      <c r="B38" s="92" t="s">
        <v>102</v>
      </c>
      <c r="C38" s="93"/>
      <c r="D38" s="93"/>
      <c r="E38" s="93"/>
    </row>
    <row r="39" spans="2:5" ht="12" x14ac:dyDescent="0.2">
      <c r="B39" s="94" t="s">
        <v>171</v>
      </c>
      <c r="C39" s="94"/>
      <c r="D39" s="94"/>
      <c r="E39" s="133">
        <v>190.91108899394541</v>
      </c>
    </row>
    <row r="40" spans="2:5" ht="12" x14ac:dyDescent="0.2">
      <c r="B40" s="94" t="s">
        <v>173</v>
      </c>
      <c r="C40" s="94"/>
      <c r="D40" s="96"/>
      <c r="E40" s="137">
        <v>359.87900000000002</v>
      </c>
    </row>
    <row r="41" spans="2:5" ht="12" x14ac:dyDescent="0.2">
      <c r="B41" s="94" t="s">
        <v>172</v>
      </c>
      <c r="C41" s="94"/>
      <c r="D41" s="96"/>
      <c r="E41" s="98">
        <v>367.17599999999999</v>
      </c>
    </row>
    <row r="42" spans="2:5" ht="12" x14ac:dyDescent="0.2">
      <c r="B42" s="93" t="s">
        <v>106</v>
      </c>
      <c r="C42" s="93"/>
      <c r="D42" s="93"/>
      <c r="E42" s="134">
        <v>1.0581334281800272</v>
      </c>
    </row>
    <row r="43" spans="2:5" ht="12" x14ac:dyDescent="0.2">
      <c r="B43" s="100" t="s">
        <v>148</v>
      </c>
      <c r="C43" s="94"/>
      <c r="D43" s="94"/>
      <c r="E43" s="135">
        <v>202.00940507474573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4"/>
  <sheetViews>
    <sheetView tabSelected="1" zoomScaleNormal="100" workbookViewId="0">
      <pane ySplit="9" topLeftCell="A10" activePane="bottomLeft" state="frozen"/>
      <selection pane="bottomLeft" activeCell="I12" sqref="I12"/>
    </sheetView>
  </sheetViews>
  <sheetFormatPr defaultRowHeight="12" x14ac:dyDescent="0.2"/>
  <cols>
    <col min="1" max="1" width="6.5" style="154" bestFit="1" customWidth="1"/>
    <col min="2" max="2" width="48.1640625" style="72" bestFit="1" customWidth="1"/>
    <col min="3" max="3" width="15.83203125" style="72" bestFit="1" customWidth="1"/>
    <col min="4" max="4" width="20.5" style="72" customWidth="1"/>
    <col min="5" max="5" width="15.5" style="72" bestFit="1" customWidth="1"/>
  </cols>
  <sheetData>
    <row r="1" spans="1:5" x14ac:dyDescent="0.2">
      <c r="A1" s="173" t="s">
        <v>662</v>
      </c>
      <c r="D1" s="193" t="s">
        <v>695</v>
      </c>
    </row>
    <row r="2" spans="1:5" x14ac:dyDescent="0.2">
      <c r="A2" s="173" t="s">
        <v>663</v>
      </c>
    </row>
    <row r="3" spans="1:5" x14ac:dyDescent="0.2">
      <c r="A3" s="173" t="s">
        <v>664</v>
      </c>
    </row>
    <row r="5" spans="1:5" x14ac:dyDescent="0.2">
      <c r="A5" s="129"/>
      <c r="B5" s="66" t="s">
        <v>681</v>
      </c>
      <c r="C5" s="66"/>
      <c r="D5" s="150" t="s">
        <v>591</v>
      </c>
      <c r="E5" s="199" t="s">
        <v>590</v>
      </c>
    </row>
    <row r="6" spans="1:5" ht="12.75" thickBot="1" x14ac:dyDescent="0.25">
      <c r="A6" s="129"/>
      <c r="B6" s="68" t="s">
        <v>59</v>
      </c>
      <c r="C6" s="68"/>
      <c r="D6" s="198">
        <f>DATE(2021,7,1)</f>
        <v>44378</v>
      </c>
      <c r="E6" s="198">
        <f>DATE(2022,6,30)</f>
        <v>44742</v>
      </c>
    </row>
    <row r="7" spans="1:5" ht="12.75" thickTop="1" x14ac:dyDescent="0.2">
      <c r="A7" s="129"/>
      <c r="B7" s="67" t="s">
        <v>680</v>
      </c>
      <c r="C7" s="67"/>
      <c r="D7"/>
      <c r="E7" s="172" t="s">
        <v>660</v>
      </c>
    </row>
    <row r="8" spans="1:5" x14ac:dyDescent="0.2">
      <c r="A8" s="129"/>
      <c r="B8" s="67"/>
      <c r="C8" s="69" t="s">
        <v>650</v>
      </c>
      <c r="D8"/>
      <c r="E8"/>
    </row>
    <row r="9" spans="1:5" x14ac:dyDescent="0.2">
      <c r="A9" s="71" t="s">
        <v>651</v>
      </c>
      <c r="C9" s="180" t="s">
        <v>696</v>
      </c>
      <c r="D9"/>
      <c r="E9"/>
    </row>
    <row r="10" spans="1:5" x14ac:dyDescent="0.2">
      <c r="A10" s="129">
        <v>1</v>
      </c>
      <c r="B10" s="67" t="s">
        <v>594</v>
      </c>
      <c r="C10" s="196">
        <v>0</v>
      </c>
      <c r="D10"/>
      <c r="E10"/>
    </row>
    <row r="11" spans="1:5" x14ac:dyDescent="0.2">
      <c r="A11" s="129">
        <v>2</v>
      </c>
      <c r="B11" s="67" t="s">
        <v>595</v>
      </c>
      <c r="C11" s="196">
        <v>0</v>
      </c>
      <c r="D11"/>
      <c r="E11"/>
    </row>
    <row r="12" spans="1:5" x14ac:dyDescent="0.2">
      <c r="A12" s="129">
        <v>3</v>
      </c>
      <c r="B12" s="67" t="s">
        <v>596</v>
      </c>
      <c r="C12" s="196">
        <v>0</v>
      </c>
      <c r="D12"/>
      <c r="E12"/>
    </row>
    <row r="13" spans="1:5" x14ac:dyDescent="0.2">
      <c r="A13" s="129">
        <v>4</v>
      </c>
      <c r="B13" s="67" t="s">
        <v>597</v>
      </c>
      <c r="C13" s="196">
        <v>0</v>
      </c>
      <c r="D13"/>
      <c r="E13"/>
    </row>
    <row r="14" spans="1:5" x14ac:dyDescent="0.2">
      <c r="A14" s="129">
        <v>5</v>
      </c>
      <c r="B14" s="67" t="s">
        <v>598</v>
      </c>
      <c r="C14" s="196">
        <v>0</v>
      </c>
      <c r="D14"/>
      <c r="E14"/>
    </row>
    <row r="15" spans="1:5" x14ac:dyDescent="0.2">
      <c r="A15" s="129">
        <v>6</v>
      </c>
      <c r="B15" s="67" t="s">
        <v>599</v>
      </c>
      <c r="C15" s="196">
        <v>0</v>
      </c>
      <c r="D15"/>
      <c r="E15"/>
    </row>
    <row r="16" spans="1:5" x14ac:dyDescent="0.2">
      <c r="A16" s="159">
        <v>7</v>
      </c>
      <c r="B16" s="158" t="s">
        <v>603</v>
      </c>
      <c r="C16" s="197">
        <v>0</v>
      </c>
      <c r="D16"/>
      <c r="E16"/>
    </row>
    <row r="17" spans="1:5" x14ac:dyDescent="0.2">
      <c r="A17" s="159">
        <v>8</v>
      </c>
      <c r="B17" s="70" t="s">
        <v>600</v>
      </c>
      <c r="C17" s="187">
        <f>SUM(C10:C16)</f>
        <v>0</v>
      </c>
      <c r="D17"/>
      <c r="E17"/>
    </row>
    <row r="18" spans="1:5" x14ac:dyDescent="0.2">
      <c r="A18" s="129">
        <v>9</v>
      </c>
      <c r="B18" s="67" t="s">
        <v>601</v>
      </c>
      <c r="C18" s="196">
        <v>0</v>
      </c>
      <c r="D18"/>
      <c r="E18"/>
    </row>
    <row r="19" spans="1:5" x14ac:dyDescent="0.2">
      <c r="A19" s="129">
        <v>10</v>
      </c>
      <c r="B19" s="67" t="s">
        <v>602</v>
      </c>
      <c r="C19" s="196">
        <v>0</v>
      </c>
      <c r="D19"/>
      <c r="E19"/>
    </row>
    <row r="20" spans="1:5" x14ac:dyDescent="0.2">
      <c r="A20" s="129">
        <v>11</v>
      </c>
      <c r="B20" s="70" t="s">
        <v>604</v>
      </c>
      <c r="C20" s="197">
        <v>0</v>
      </c>
      <c r="D20"/>
      <c r="E20"/>
    </row>
    <row r="21" spans="1:5" x14ac:dyDescent="0.2">
      <c r="A21" s="129">
        <v>13</v>
      </c>
      <c r="B21" s="67" t="s">
        <v>605</v>
      </c>
      <c r="C21" s="185">
        <f>C17+SUM(C18:C20)</f>
        <v>0</v>
      </c>
      <c r="D21"/>
      <c r="E21"/>
    </row>
    <row r="22" spans="1:5" x14ac:dyDescent="0.2">
      <c r="A22" s="71" t="s">
        <v>606</v>
      </c>
      <c r="B22" s="158"/>
      <c r="C22" s="70"/>
      <c r="D22"/>
      <c r="E22"/>
    </row>
    <row r="23" spans="1:5" x14ac:dyDescent="0.2">
      <c r="A23" s="129">
        <v>23</v>
      </c>
      <c r="B23" s="67" t="s">
        <v>607</v>
      </c>
      <c r="C23" s="196">
        <v>0</v>
      </c>
      <c r="D23"/>
      <c r="E23"/>
    </row>
    <row r="24" spans="1:5" x14ac:dyDescent="0.2">
      <c r="A24" s="129">
        <v>24</v>
      </c>
      <c r="B24" s="67" t="s">
        <v>608</v>
      </c>
      <c r="C24" s="196">
        <v>0</v>
      </c>
      <c r="D24"/>
      <c r="E24"/>
    </row>
    <row r="25" spans="1:5" x14ac:dyDescent="0.2">
      <c r="A25" s="129">
        <v>25</v>
      </c>
      <c r="B25" s="67" t="s">
        <v>609</v>
      </c>
      <c r="C25" s="196">
        <v>0</v>
      </c>
      <c r="D25"/>
      <c r="E25"/>
    </row>
    <row r="26" spans="1:5" x14ac:dyDescent="0.2">
      <c r="A26" s="129">
        <v>26</v>
      </c>
      <c r="B26" s="67" t="s">
        <v>610</v>
      </c>
      <c r="C26" s="196">
        <v>0</v>
      </c>
      <c r="D26"/>
      <c r="E26"/>
    </row>
    <row r="27" spans="1:5" x14ac:dyDescent="0.2">
      <c r="A27" s="129">
        <v>27</v>
      </c>
      <c r="B27" s="67" t="s">
        <v>611</v>
      </c>
      <c r="C27" s="196">
        <v>0</v>
      </c>
      <c r="D27"/>
      <c r="E27"/>
    </row>
    <row r="28" spans="1:5" x14ac:dyDescent="0.2">
      <c r="A28" s="129">
        <v>28</v>
      </c>
      <c r="B28" s="67" t="s">
        <v>612</v>
      </c>
      <c r="C28" s="196">
        <v>0</v>
      </c>
      <c r="D28"/>
      <c r="E28"/>
    </row>
    <row r="29" spans="1:5" x14ac:dyDescent="0.2">
      <c r="A29" s="129">
        <v>29</v>
      </c>
      <c r="B29" s="67" t="s">
        <v>613</v>
      </c>
      <c r="C29" s="196">
        <v>0</v>
      </c>
      <c r="D29"/>
      <c r="E29"/>
    </row>
    <row r="30" spans="1:5" x14ac:dyDescent="0.2">
      <c r="A30" s="129">
        <v>30</v>
      </c>
      <c r="B30" s="67" t="s">
        <v>614</v>
      </c>
      <c r="C30" s="196">
        <v>0</v>
      </c>
      <c r="D30"/>
      <c r="E30"/>
    </row>
    <row r="31" spans="1:5" x14ac:dyDescent="0.2">
      <c r="A31" s="129">
        <v>31</v>
      </c>
      <c r="B31" s="67" t="s">
        <v>615</v>
      </c>
      <c r="C31" s="196">
        <v>0</v>
      </c>
      <c r="D31"/>
      <c r="E31"/>
    </row>
    <row r="32" spans="1:5" x14ac:dyDescent="0.2">
      <c r="A32" s="129">
        <v>32</v>
      </c>
      <c r="B32" s="67" t="s">
        <v>616</v>
      </c>
      <c r="C32" s="196">
        <v>0</v>
      </c>
      <c r="D32"/>
      <c r="E32"/>
    </row>
    <row r="33" spans="1:5" x14ac:dyDescent="0.2">
      <c r="A33" s="129">
        <v>33</v>
      </c>
      <c r="B33" s="67" t="s">
        <v>617</v>
      </c>
      <c r="C33" s="196">
        <v>0</v>
      </c>
      <c r="D33"/>
      <c r="E33"/>
    </row>
    <row r="34" spans="1:5" x14ac:dyDescent="0.2">
      <c r="A34" s="129">
        <v>34</v>
      </c>
      <c r="B34" s="67" t="s">
        <v>653</v>
      </c>
      <c r="C34" s="196">
        <v>0</v>
      </c>
      <c r="D34"/>
      <c r="E34"/>
    </row>
    <row r="35" spans="1:5" x14ac:dyDescent="0.2">
      <c r="A35" s="129">
        <v>35</v>
      </c>
      <c r="B35" s="67" t="s">
        <v>618</v>
      </c>
      <c r="C35" s="196">
        <v>0</v>
      </c>
      <c r="D35"/>
      <c r="E35"/>
    </row>
    <row r="36" spans="1:5" s="160" customFormat="1" x14ac:dyDescent="0.2">
      <c r="A36" s="159">
        <v>36</v>
      </c>
      <c r="B36" s="70" t="s">
        <v>619</v>
      </c>
      <c r="C36" s="197">
        <v>0</v>
      </c>
    </row>
    <row r="37" spans="1:5" s="163" customFormat="1" x14ac:dyDescent="0.2">
      <c r="A37" s="161">
        <v>37</v>
      </c>
      <c r="B37" s="162" t="s">
        <v>620</v>
      </c>
      <c r="C37" s="186">
        <f>SUM(C23:C36)</f>
        <v>0</v>
      </c>
    </row>
    <row r="38" spans="1:5" x14ac:dyDescent="0.2">
      <c r="A38" s="164" t="s">
        <v>621</v>
      </c>
      <c r="B38" s="162"/>
      <c r="C38" s="162"/>
      <c r="D38"/>
      <c r="E38"/>
    </row>
    <row r="39" spans="1:5" x14ac:dyDescent="0.2">
      <c r="A39" s="129">
        <v>47</v>
      </c>
      <c r="B39" s="67" t="s">
        <v>622</v>
      </c>
      <c r="C39" s="196">
        <v>0</v>
      </c>
      <c r="D39"/>
      <c r="E39"/>
    </row>
    <row r="40" spans="1:5" x14ac:dyDescent="0.2">
      <c r="A40" s="129">
        <v>48</v>
      </c>
      <c r="B40" s="67" t="s">
        <v>623</v>
      </c>
      <c r="C40" s="196">
        <v>0</v>
      </c>
      <c r="D40"/>
      <c r="E40"/>
    </row>
    <row r="41" spans="1:5" x14ac:dyDescent="0.2">
      <c r="A41" s="129">
        <v>49</v>
      </c>
      <c r="B41" s="67" t="s">
        <v>624</v>
      </c>
      <c r="C41" s="196">
        <v>0</v>
      </c>
      <c r="D41"/>
      <c r="E41"/>
    </row>
    <row r="42" spans="1:5" x14ac:dyDescent="0.2">
      <c r="A42" s="129">
        <v>49.1</v>
      </c>
      <c r="B42" s="67" t="s">
        <v>625</v>
      </c>
      <c r="C42" s="196">
        <v>0</v>
      </c>
      <c r="D42"/>
      <c r="E42"/>
    </row>
    <row r="43" spans="1:5" x14ac:dyDescent="0.2">
      <c r="A43" s="129">
        <v>49.11</v>
      </c>
      <c r="B43" s="67" t="s">
        <v>626</v>
      </c>
      <c r="C43" s="196">
        <v>0</v>
      </c>
      <c r="D43"/>
      <c r="E43"/>
    </row>
    <row r="44" spans="1:5" x14ac:dyDescent="0.2">
      <c r="A44" s="159">
        <v>50</v>
      </c>
      <c r="B44" s="70" t="s">
        <v>627</v>
      </c>
      <c r="C44" s="197">
        <v>0</v>
      </c>
      <c r="D44"/>
      <c r="E44"/>
    </row>
    <row r="45" spans="1:5" x14ac:dyDescent="0.2">
      <c r="A45" s="164" t="s">
        <v>628</v>
      </c>
      <c r="B45" s="162"/>
      <c r="C45" s="162"/>
      <c r="D45"/>
      <c r="E45"/>
    </row>
    <row r="46" spans="1:5" x14ac:dyDescent="0.2">
      <c r="A46" s="129">
        <v>60</v>
      </c>
      <c r="B46" s="67" t="s">
        <v>629</v>
      </c>
      <c r="C46" s="196">
        <v>0</v>
      </c>
      <c r="D46"/>
      <c r="E46"/>
    </row>
    <row r="47" spans="1:5" x14ac:dyDescent="0.2">
      <c r="A47" s="129">
        <v>61</v>
      </c>
      <c r="B47" s="67" t="s">
        <v>630</v>
      </c>
      <c r="C47" s="196">
        <v>0</v>
      </c>
      <c r="D47"/>
      <c r="E47"/>
    </row>
    <row r="48" spans="1:5" x14ac:dyDescent="0.2">
      <c r="A48" s="129">
        <v>62</v>
      </c>
      <c r="B48" s="67" t="s">
        <v>631</v>
      </c>
      <c r="C48" s="196">
        <v>0</v>
      </c>
      <c r="D48"/>
      <c r="E48"/>
    </row>
    <row r="49" spans="1:5" x14ac:dyDescent="0.2">
      <c r="A49" s="129">
        <v>63</v>
      </c>
      <c r="B49" s="67" t="s">
        <v>632</v>
      </c>
      <c r="C49" s="196">
        <v>0</v>
      </c>
      <c r="D49"/>
      <c r="E49"/>
    </row>
    <row r="50" spans="1:5" x14ac:dyDescent="0.2">
      <c r="A50" s="129">
        <v>64</v>
      </c>
      <c r="B50" s="67" t="s">
        <v>633</v>
      </c>
      <c r="C50" s="196">
        <v>0</v>
      </c>
      <c r="D50"/>
      <c r="E50"/>
    </row>
    <row r="51" spans="1:5" x14ac:dyDescent="0.2">
      <c r="A51" s="129">
        <v>65</v>
      </c>
      <c r="B51" s="67" t="s">
        <v>634</v>
      </c>
      <c r="C51" s="196">
        <v>0</v>
      </c>
      <c r="D51"/>
      <c r="E51"/>
    </row>
    <row r="52" spans="1:5" x14ac:dyDescent="0.2">
      <c r="A52" s="129">
        <v>66</v>
      </c>
      <c r="B52" s="67" t="s">
        <v>635</v>
      </c>
      <c r="C52" s="196">
        <v>0</v>
      </c>
      <c r="D52"/>
      <c r="E52"/>
    </row>
    <row r="53" spans="1:5" x14ac:dyDescent="0.2">
      <c r="A53" s="129">
        <v>67</v>
      </c>
      <c r="B53" s="67" t="s">
        <v>636</v>
      </c>
      <c r="C53" s="196">
        <v>0</v>
      </c>
      <c r="D53"/>
      <c r="E53"/>
    </row>
    <row r="54" spans="1:5" x14ac:dyDescent="0.2">
      <c r="A54" s="129">
        <v>68</v>
      </c>
      <c r="B54" s="67" t="s">
        <v>637</v>
      </c>
      <c r="C54" s="196">
        <v>0</v>
      </c>
      <c r="D54"/>
      <c r="E54"/>
    </row>
    <row r="55" spans="1:5" x14ac:dyDescent="0.2">
      <c r="A55" s="129">
        <v>69</v>
      </c>
      <c r="B55" s="67" t="s">
        <v>638</v>
      </c>
      <c r="C55" s="196">
        <v>0</v>
      </c>
      <c r="D55"/>
      <c r="E55"/>
    </row>
    <row r="56" spans="1:5" x14ac:dyDescent="0.2">
      <c r="A56" s="159">
        <v>70</v>
      </c>
      <c r="B56" s="70" t="s">
        <v>639</v>
      </c>
      <c r="C56" s="187">
        <f>SUM(C46:C55)</f>
        <v>0</v>
      </c>
      <c r="D56"/>
      <c r="E56"/>
    </row>
    <row r="57" spans="1:5" x14ac:dyDescent="0.2">
      <c r="A57" s="164" t="s">
        <v>640</v>
      </c>
      <c r="B57" s="162"/>
      <c r="C57" s="162"/>
      <c r="D57"/>
      <c r="E57"/>
    </row>
    <row r="58" spans="1:5" x14ac:dyDescent="0.2">
      <c r="A58" s="129">
        <v>77</v>
      </c>
      <c r="B58" s="67" t="s">
        <v>643</v>
      </c>
      <c r="C58" s="196">
        <v>0</v>
      </c>
      <c r="D58"/>
      <c r="E58"/>
    </row>
    <row r="59" spans="1:5" x14ac:dyDescent="0.2">
      <c r="A59" s="129">
        <v>78</v>
      </c>
      <c r="B59" s="67" t="s">
        <v>644</v>
      </c>
      <c r="C59" s="196">
        <v>0</v>
      </c>
      <c r="D59"/>
      <c r="E59"/>
    </row>
    <row r="60" spans="1:5" x14ac:dyDescent="0.2">
      <c r="A60" s="129">
        <v>79</v>
      </c>
      <c r="B60" s="67" t="s">
        <v>645</v>
      </c>
      <c r="C60" s="196">
        <v>0</v>
      </c>
      <c r="D60"/>
      <c r="E60"/>
    </row>
    <row r="61" spans="1:5" x14ac:dyDescent="0.2">
      <c r="A61" s="129">
        <v>79.010000000000005</v>
      </c>
      <c r="B61" s="67" t="s">
        <v>646</v>
      </c>
      <c r="C61" s="196">
        <v>0</v>
      </c>
      <c r="D61"/>
      <c r="E61"/>
    </row>
    <row r="62" spans="1:5" x14ac:dyDescent="0.2">
      <c r="A62" s="165">
        <v>80</v>
      </c>
      <c r="B62" s="70" t="s">
        <v>641</v>
      </c>
      <c r="C62" s="187">
        <f>SUM(C58:C61)</f>
        <v>0</v>
      </c>
      <c r="D62"/>
      <c r="E62"/>
    </row>
    <row r="63" spans="1:5" x14ac:dyDescent="0.2">
      <c r="A63" s="166">
        <v>100</v>
      </c>
      <c r="B63" s="162" t="s">
        <v>642</v>
      </c>
      <c r="C63" s="186">
        <f>C62+C56+C44+C37+C21</f>
        <v>0</v>
      </c>
      <c r="D63"/>
      <c r="E63"/>
    </row>
    <row r="64" spans="1:5" x14ac:dyDescent="0.2">
      <c r="A64" s="129"/>
      <c r="B64" s="67"/>
      <c r="C64" s="67"/>
      <c r="D64"/>
      <c r="E64"/>
    </row>
    <row r="65" spans="1:5" x14ac:dyDescent="0.2">
      <c r="A65" s="71" t="s">
        <v>647</v>
      </c>
      <c r="B65" s="158"/>
      <c r="C65" s="70"/>
      <c r="D65"/>
      <c r="E65"/>
    </row>
    <row r="66" spans="1:5" x14ac:dyDescent="0.2">
      <c r="A66" s="129">
        <v>60</v>
      </c>
      <c r="B66" s="67" t="s">
        <v>629</v>
      </c>
      <c r="C66" s="188">
        <f>-C46</f>
        <v>0</v>
      </c>
      <c r="D66" s="181" t="s">
        <v>677</v>
      </c>
      <c r="E66"/>
    </row>
    <row r="67" spans="1:5" x14ac:dyDescent="0.2">
      <c r="A67" s="129">
        <v>60</v>
      </c>
      <c r="B67" s="67" t="s">
        <v>652</v>
      </c>
      <c r="C67" s="196">
        <v>0</v>
      </c>
      <c r="D67" s="19" t="s">
        <v>31</v>
      </c>
      <c r="E67"/>
    </row>
    <row r="68" spans="1:5" x14ac:dyDescent="0.2">
      <c r="A68" s="129">
        <v>80</v>
      </c>
      <c r="B68" s="67" t="s">
        <v>648</v>
      </c>
      <c r="C68" s="188">
        <f>-C62</f>
        <v>0</v>
      </c>
      <c r="D68"/>
      <c r="E68"/>
    </row>
    <row r="69" spans="1:5" x14ac:dyDescent="0.2">
      <c r="A69" s="129"/>
      <c r="B69" s="67" t="s">
        <v>44</v>
      </c>
      <c r="C69" s="196">
        <v>0</v>
      </c>
      <c r="D69"/>
      <c r="E69"/>
    </row>
    <row r="70" spans="1:5" x14ac:dyDescent="0.2">
      <c r="A70" s="159"/>
      <c r="B70" s="70" t="s">
        <v>44</v>
      </c>
      <c r="C70" s="197"/>
      <c r="D70"/>
      <c r="E70"/>
    </row>
    <row r="71" spans="1:5" x14ac:dyDescent="0.2">
      <c r="A71" s="66" t="s">
        <v>649</v>
      </c>
      <c r="C71" s="189">
        <f>SUM(C66:C70)</f>
        <v>0</v>
      </c>
      <c r="D71"/>
      <c r="E71"/>
    </row>
    <row r="72" spans="1:5" ht="12.75" thickBot="1" x14ac:dyDescent="0.25">
      <c r="A72" s="129"/>
      <c r="B72" s="68"/>
      <c r="C72" s="68"/>
      <c r="D72"/>
      <c r="E72"/>
    </row>
    <row r="73" spans="1:5" ht="14.25" thickTop="1" thickBot="1" x14ac:dyDescent="0.25">
      <c r="A73" s="152" t="s">
        <v>678</v>
      </c>
      <c r="B73" s="182"/>
      <c r="C73" s="190">
        <f>C63+C71</f>
        <v>0</v>
      </c>
      <c r="D73"/>
      <c r="E73"/>
    </row>
    <row r="74" spans="1:5" ht="12.75" thickTop="1" x14ac:dyDescent="0.2">
      <c r="A74" s="129"/>
      <c r="B74" s="67"/>
      <c r="C74" s="67"/>
      <c r="D74"/>
      <c r="E74"/>
    </row>
    <row r="75" spans="1:5" x14ac:dyDescent="0.2">
      <c r="A75" s="129"/>
      <c r="B75" s="67" t="s">
        <v>659</v>
      </c>
      <c r="C75" s="67">
        <f>'SCHED 2 VISITS'!F23</f>
        <v>0</v>
      </c>
      <c r="D75"/>
      <c r="E75"/>
    </row>
    <row r="76" spans="1:5" x14ac:dyDescent="0.2">
      <c r="A76" s="129"/>
      <c r="B76" s="67"/>
      <c r="C76" s="142"/>
      <c r="D76"/>
      <c r="E76"/>
    </row>
    <row r="77" spans="1:5" x14ac:dyDescent="0.2">
      <c r="A77" s="129"/>
      <c r="B77" s="155" t="s">
        <v>102</v>
      </c>
      <c r="C77" s="156"/>
      <c r="D77"/>
      <c r="E77"/>
    </row>
    <row r="78" spans="1:5" x14ac:dyDescent="0.2">
      <c r="A78" s="129"/>
      <c r="B78" s="157" t="s">
        <v>684</v>
      </c>
      <c r="C78" s="191">
        <f>'SCHED 3 Q Event Historical'!C25</f>
        <v>0</v>
      </c>
      <c r="D78"/>
      <c r="E78"/>
    </row>
    <row r="79" spans="1:5" x14ac:dyDescent="0.2">
      <c r="A79" s="129"/>
      <c r="B79" s="141" t="s">
        <v>686</v>
      </c>
      <c r="C79" s="192" t="e">
        <f>C78/C75</f>
        <v>#DIV/0!</v>
      </c>
      <c r="D79"/>
      <c r="E79"/>
    </row>
    <row r="80" spans="1:5" x14ac:dyDescent="0.2">
      <c r="A80" s="129"/>
      <c r="B80" s="141" t="s">
        <v>690</v>
      </c>
      <c r="C80" s="195">
        <v>0</v>
      </c>
      <c r="D80"/>
      <c r="E80"/>
    </row>
    <row r="81" spans="1:5" x14ac:dyDescent="0.2">
      <c r="A81" s="129"/>
      <c r="B81" s="141" t="s">
        <v>691</v>
      </c>
      <c r="C81" s="105" t="e">
        <f>C79+C80</f>
        <v>#DIV/0!</v>
      </c>
      <c r="D81"/>
      <c r="E81"/>
    </row>
    <row r="82" spans="1:5" x14ac:dyDescent="0.2">
      <c r="A82" s="129"/>
      <c r="B82" s="141" t="s">
        <v>592</v>
      </c>
      <c r="C82" s="194">
        <v>1.0209999999999999</v>
      </c>
      <c r="D82"/>
      <c r="E82"/>
    </row>
    <row r="83" spans="1:5" ht="13.5" thickBot="1" x14ac:dyDescent="0.25">
      <c r="A83" s="129"/>
      <c r="B83" s="153" t="s">
        <v>593</v>
      </c>
      <c r="C83" s="171" t="e">
        <f>(C81*C82)</f>
        <v>#DIV/0!</v>
      </c>
      <c r="D83"/>
      <c r="E83"/>
    </row>
    <row r="84" spans="1:5" ht="12.75" thickTop="1" x14ac:dyDescent="0.2">
      <c r="A84" s="129"/>
      <c r="B84" s="67"/>
      <c r="C84" s="67"/>
      <c r="D84"/>
      <c r="E84"/>
    </row>
    <row r="85" spans="1:5" x14ac:dyDescent="0.2">
      <c r="B85" s="67"/>
      <c r="C85"/>
      <c r="D85"/>
      <c r="E85"/>
    </row>
    <row r="86" spans="1:5" x14ac:dyDescent="0.2">
      <c r="B86" s="67"/>
      <c r="C86"/>
      <c r="D86"/>
      <c r="E86"/>
    </row>
    <row r="87" spans="1:5" x14ac:dyDescent="0.2">
      <c r="B87" s="151" t="s">
        <v>235</v>
      </c>
      <c r="C87"/>
      <c r="D87"/>
      <c r="E87"/>
    </row>
    <row r="88" spans="1:5" x14ac:dyDescent="0.2">
      <c r="B88" s="67" t="s">
        <v>661</v>
      </c>
      <c r="C88"/>
      <c r="D88"/>
      <c r="E88"/>
    </row>
    <row r="89" spans="1:5" x14ac:dyDescent="0.2">
      <c r="B89" s="67"/>
      <c r="C89"/>
      <c r="D89"/>
      <c r="E89"/>
    </row>
    <row r="90" spans="1:5" x14ac:dyDescent="0.2">
      <c r="B90" s="67"/>
      <c r="C90" s="67"/>
      <c r="D90" s="67"/>
      <c r="E90" s="105"/>
    </row>
    <row r="91" spans="1:5" x14ac:dyDescent="0.2">
      <c r="B91" s="67"/>
      <c r="C91" s="67"/>
      <c r="D91" s="67"/>
      <c r="E91" s="105"/>
    </row>
    <row r="92" spans="1:5" x14ac:dyDescent="0.2">
      <c r="B92" s="67"/>
      <c r="C92" s="67"/>
      <c r="D92" s="67"/>
      <c r="E92" s="105"/>
    </row>
    <row r="93" spans="1:5" x14ac:dyDescent="0.2">
      <c r="B93" s="67"/>
      <c r="C93" s="67"/>
      <c r="D93" s="67"/>
      <c r="E93" s="105"/>
    </row>
    <row r="94" spans="1:5" x14ac:dyDescent="0.2">
      <c r="B94" s="67"/>
      <c r="C94" s="67"/>
      <c r="D94" s="67"/>
      <c r="E94" s="105"/>
    </row>
    <row r="95" spans="1:5" x14ac:dyDescent="0.2">
      <c r="B95" s="67"/>
      <c r="C95" s="67"/>
      <c r="D95" s="67"/>
      <c r="E95" s="105"/>
    </row>
    <row r="96" spans="1:5" x14ac:dyDescent="0.2">
      <c r="B96" s="67"/>
      <c r="C96" s="67"/>
      <c r="D96" s="67"/>
      <c r="E96" s="105"/>
    </row>
    <row r="97" spans="2:5" x14ac:dyDescent="0.2">
      <c r="B97" s="67"/>
      <c r="C97" s="67"/>
      <c r="D97" s="67"/>
      <c r="E97" s="105"/>
    </row>
    <row r="98" spans="2:5" x14ac:dyDescent="0.2">
      <c r="B98" s="67"/>
      <c r="C98" s="67"/>
      <c r="D98" s="67"/>
      <c r="E98" s="105"/>
    </row>
    <row r="99" spans="2:5" x14ac:dyDescent="0.2">
      <c r="B99" s="67"/>
      <c r="C99" s="67"/>
      <c r="D99" s="67"/>
      <c r="E99" s="105"/>
    </row>
    <row r="100" spans="2:5" x14ac:dyDescent="0.2">
      <c r="B100" s="67"/>
      <c r="C100" s="67"/>
      <c r="D100" s="67"/>
      <c r="E100" s="105"/>
    </row>
    <row r="101" spans="2:5" x14ac:dyDescent="0.2">
      <c r="B101" s="67"/>
      <c r="C101" s="67"/>
      <c r="D101" s="67"/>
      <c r="E101" s="105"/>
    </row>
    <row r="102" spans="2:5" x14ac:dyDescent="0.2">
      <c r="B102" s="67"/>
      <c r="C102" s="67"/>
      <c r="D102" s="67"/>
      <c r="E102" s="105"/>
    </row>
    <row r="103" spans="2:5" x14ac:dyDescent="0.2">
      <c r="B103" s="67"/>
      <c r="C103" s="67"/>
      <c r="D103" s="67"/>
      <c r="E103" s="105"/>
    </row>
    <row r="104" spans="2:5" x14ac:dyDescent="0.2">
      <c r="B104" s="67"/>
      <c r="C104" s="67"/>
      <c r="D104" s="67"/>
      <c r="E104" s="105"/>
    </row>
  </sheetData>
  <sheetProtection algorithmName="SHA-512" hashValue="4R9mCZNIKLdIZ09LUvmDpHx/ixztrlefkdDh0qGFSHhtlusGyWbq6ZhluK2JtpHX82QgmTutMyYC5HjSB+yXGg==" saltValue="LzdB8M8zxpyHZiJ1owrccw==" spinCount="100000"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"/>
  <sheetViews>
    <sheetView zoomScaleNormal="100" workbookViewId="0">
      <selection activeCell="H12" sqref="H12"/>
    </sheetView>
  </sheetViews>
  <sheetFormatPr defaultRowHeight="11.25" x14ac:dyDescent="0.2"/>
  <cols>
    <col min="2" max="2" width="49.1640625" customWidth="1"/>
  </cols>
  <sheetData>
    <row r="1" spans="1:6" ht="12" x14ac:dyDescent="0.2">
      <c r="A1" s="173" t="s">
        <v>662</v>
      </c>
    </row>
    <row r="2" spans="1:6" ht="12" x14ac:dyDescent="0.2">
      <c r="A2" s="173" t="s">
        <v>663</v>
      </c>
    </row>
    <row r="3" spans="1:6" ht="12" x14ac:dyDescent="0.2">
      <c r="A3" s="173" t="s">
        <v>666</v>
      </c>
    </row>
    <row r="4" spans="1:6" ht="36" customHeight="1" x14ac:dyDescent="0.2">
      <c r="C4" s="219" t="s">
        <v>665</v>
      </c>
      <c r="D4" s="220"/>
    </row>
    <row r="5" spans="1:6" ht="33.75" x14ac:dyDescent="0.2">
      <c r="C5" s="167" t="s">
        <v>654</v>
      </c>
      <c r="D5" s="167" t="s">
        <v>655</v>
      </c>
      <c r="E5" s="167" t="s">
        <v>656</v>
      </c>
      <c r="F5" s="167" t="s">
        <v>642</v>
      </c>
    </row>
    <row r="6" spans="1:6" x14ac:dyDescent="0.2">
      <c r="C6" s="168">
        <v>7</v>
      </c>
      <c r="D6" s="168">
        <v>8</v>
      </c>
    </row>
    <row r="7" spans="1:6" ht="12" x14ac:dyDescent="0.2">
      <c r="A7" s="129">
        <v>1</v>
      </c>
      <c r="B7" s="67" t="s">
        <v>607</v>
      </c>
      <c r="C7" s="200"/>
      <c r="D7" s="201"/>
    </row>
    <row r="8" spans="1:6" ht="12" x14ac:dyDescent="0.2">
      <c r="A8" s="129">
        <v>2</v>
      </c>
      <c r="B8" s="67" t="s">
        <v>608</v>
      </c>
      <c r="C8" s="200"/>
      <c r="D8" s="201"/>
    </row>
    <row r="9" spans="1:6" ht="12" x14ac:dyDescent="0.2">
      <c r="A9" s="129">
        <v>3</v>
      </c>
      <c r="B9" s="67" t="s">
        <v>609</v>
      </c>
      <c r="C9" s="200"/>
      <c r="D9" s="201"/>
    </row>
    <row r="10" spans="1:6" ht="12" x14ac:dyDescent="0.2">
      <c r="A10" s="129">
        <v>4</v>
      </c>
      <c r="B10" s="67" t="s">
        <v>610</v>
      </c>
      <c r="C10" s="200"/>
      <c r="D10" s="201"/>
    </row>
    <row r="11" spans="1:6" ht="12" x14ac:dyDescent="0.2">
      <c r="A11" s="129">
        <v>5</v>
      </c>
      <c r="B11" s="67" t="s">
        <v>611</v>
      </c>
      <c r="C11" s="202"/>
      <c r="D11" s="201"/>
    </row>
    <row r="12" spans="1:6" ht="12" x14ac:dyDescent="0.2">
      <c r="A12" s="129">
        <v>6</v>
      </c>
      <c r="B12" s="67" t="s">
        <v>612</v>
      </c>
      <c r="C12" s="202"/>
      <c r="D12" s="201"/>
    </row>
    <row r="13" spans="1:6" ht="12" x14ac:dyDescent="0.2">
      <c r="A13" s="129">
        <v>7</v>
      </c>
      <c r="B13" s="67" t="s">
        <v>613</v>
      </c>
      <c r="C13" s="200"/>
      <c r="D13" s="201"/>
    </row>
    <row r="14" spans="1:6" ht="12" x14ac:dyDescent="0.2">
      <c r="A14" s="129">
        <v>8</v>
      </c>
      <c r="B14" s="67" t="s">
        <v>614</v>
      </c>
      <c r="C14" s="200"/>
      <c r="D14" s="201"/>
    </row>
    <row r="15" spans="1:6" ht="12" x14ac:dyDescent="0.2">
      <c r="A15" s="129">
        <v>9</v>
      </c>
      <c r="B15" s="67" t="s">
        <v>615</v>
      </c>
      <c r="C15" s="200"/>
      <c r="D15" s="203"/>
    </row>
    <row r="16" spans="1:6" ht="12" x14ac:dyDescent="0.2">
      <c r="A16" s="159">
        <v>10</v>
      </c>
      <c r="B16" s="70" t="s">
        <v>617</v>
      </c>
      <c r="C16" s="204"/>
      <c r="D16" s="205"/>
    </row>
    <row r="17" spans="1:6" ht="12" x14ac:dyDescent="0.2">
      <c r="A17" s="129">
        <v>11</v>
      </c>
      <c r="B17" s="67" t="s">
        <v>642</v>
      </c>
      <c r="C17" s="170">
        <f>SUM(C7:C16)</f>
        <v>0</v>
      </c>
      <c r="D17" s="170">
        <f>SUM(D7:D16)</f>
        <v>0</v>
      </c>
    </row>
    <row r="18" spans="1:6" ht="12" x14ac:dyDescent="0.2">
      <c r="B18" s="67" t="s">
        <v>657</v>
      </c>
      <c r="C18" s="169"/>
      <c r="D18" s="169"/>
      <c r="E18" s="203"/>
      <c r="F18" s="169"/>
    </row>
    <row r="19" spans="1:6" ht="12" x14ac:dyDescent="0.2">
      <c r="B19" s="67" t="s">
        <v>658</v>
      </c>
      <c r="C19" s="169"/>
      <c r="D19" s="169"/>
      <c r="E19" s="203"/>
      <c r="F19" s="169"/>
    </row>
    <row r="20" spans="1:6" ht="12" x14ac:dyDescent="0.2">
      <c r="B20" s="67" t="s">
        <v>658</v>
      </c>
      <c r="C20" s="169"/>
      <c r="D20" s="169"/>
      <c r="E20" s="203"/>
      <c r="F20" s="169"/>
    </row>
    <row r="21" spans="1:6" ht="12" x14ac:dyDescent="0.2">
      <c r="B21" s="67" t="s">
        <v>658</v>
      </c>
      <c r="C21" s="169"/>
      <c r="D21" s="169"/>
      <c r="E21" s="206"/>
      <c r="F21" s="169"/>
    </row>
    <row r="22" spans="1:6" ht="12" x14ac:dyDescent="0.2">
      <c r="B22" s="67" t="s">
        <v>658</v>
      </c>
      <c r="C22" s="169"/>
      <c r="D22" s="169"/>
      <c r="E22" s="206"/>
      <c r="F22" s="169"/>
    </row>
    <row r="23" spans="1:6" ht="12" x14ac:dyDescent="0.2">
      <c r="B23" s="67" t="s">
        <v>642</v>
      </c>
      <c r="C23" s="170">
        <f>C17</f>
        <v>0</v>
      </c>
      <c r="D23" s="170">
        <f>D17</f>
        <v>0</v>
      </c>
      <c r="E23" s="170">
        <f>SUM(E18:E22)</f>
        <v>0</v>
      </c>
      <c r="F23" s="170">
        <f>SUM(C23:E23)</f>
        <v>0</v>
      </c>
    </row>
    <row r="24" spans="1:6" x14ac:dyDescent="0.2">
      <c r="C24" s="169"/>
      <c r="D24" s="169"/>
      <c r="E24" s="169"/>
      <c r="F24" s="169"/>
    </row>
  </sheetData>
  <sheetProtection algorithmName="SHA-512" hashValue="JW5pb+ofbDyA7UnpRVmNSeAuDuNp3t/9sgvXD6hRAJ8+0qKTsWYTc2n5Xy702aGwa4SBox6e4HylutufHqwtoA==" saltValue="aBCHw62fnbHTVsLBk5oI5g==" spinCount="100000" sheet="1" objects="1" scenarios="1"/>
  <mergeCells count="1">
    <mergeCell ref="C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9511A-BA7E-46DB-942B-2FCAE7E1CECC}">
  <dimension ref="A1:D25"/>
  <sheetViews>
    <sheetView zoomScaleNormal="100" workbookViewId="0">
      <selection activeCell="F14" sqref="F14"/>
    </sheetView>
  </sheetViews>
  <sheetFormatPr defaultRowHeight="11.25" x14ac:dyDescent="0.2"/>
  <cols>
    <col min="1" max="1" width="23.5" customWidth="1"/>
    <col min="3" max="3" width="13.6640625" customWidth="1"/>
    <col min="4" max="4" width="13.1640625" customWidth="1"/>
  </cols>
  <sheetData>
    <row r="1" spans="1:4" ht="12" x14ac:dyDescent="0.2">
      <c r="A1" s="173" t="s">
        <v>662</v>
      </c>
    </row>
    <row r="2" spans="1:4" ht="12" x14ac:dyDescent="0.2">
      <c r="A2" s="173" t="s">
        <v>663</v>
      </c>
    </row>
    <row r="3" spans="1:4" ht="12" x14ac:dyDescent="0.2">
      <c r="A3" s="173" t="s">
        <v>693</v>
      </c>
    </row>
    <row r="6" spans="1:4" ht="12" x14ac:dyDescent="0.2">
      <c r="A6" s="173" t="s">
        <v>667</v>
      </c>
    </row>
    <row r="7" spans="1:4" ht="27.75" customHeight="1" x14ac:dyDescent="0.2">
      <c r="A7" s="175" t="s">
        <v>668</v>
      </c>
      <c r="B7" s="176" t="s">
        <v>669</v>
      </c>
      <c r="C7" s="177" t="s">
        <v>670</v>
      </c>
      <c r="D7" s="177" t="s">
        <v>694</v>
      </c>
    </row>
    <row r="8" spans="1:4" x14ac:dyDescent="0.2">
      <c r="A8" s="169" t="s">
        <v>682</v>
      </c>
      <c r="B8" s="206"/>
      <c r="C8" s="207"/>
      <c r="D8" s="208"/>
    </row>
    <row r="9" spans="1:4" x14ac:dyDescent="0.2">
      <c r="A9" s="169" t="s">
        <v>683</v>
      </c>
      <c r="B9" s="206"/>
      <c r="C9" s="207"/>
      <c r="D9" s="208"/>
    </row>
    <row r="10" spans="1:4" x14ac:dyDescent="0.2">
      <c r="A10" s="169" t="s">
        <v>688</v>
      </c>
      <c r="B10" s="206"/>
      <c r="C10" s="207"/>
      <c r="D10" s="209"/>
    </row>
    <row r="11" spans="1:4" x14ac:dyDescent="0.2">
      <c r="A11" s="169"/>
      <c r="B11" s="169"/>
      <c r="C11" s="184"/>
      <c r="D11" s="169"/>
    </row>
    <row r="12" spans="1:4" x14ac:dyDescent="0.2">
      <c r="A12" s="169"/>
      <c r="B12" s="169"/>
      <c r="C12" s="184"/>
      <c r="D12" s="169"/>
    </row>
    <row r="13" spans="1:4" x14ac:dyDescent="0.2">
      <c r="A13" s="178" t="s">
        <v>672</v>
      </c>
      <c r="B13" s="169">
        <f>SUM(B8:B12)</f>
        <v>0</v>
      </c>
      <c r="C13" s="184">
        <f>SUM(C8:C12)</f>
        <v>0</v>
      </c>
      <c r="D13" s="169"/>
    </row>
    <row r="14" spans="1:4" x14ac:dyDescent="0.2">
      <c r="D14" s="169"/>
    </row>
    <row r="15" spans="1:4" x14ac:dyDescent="0.2">
      <c r="A15" s="178" t="s">
        <v>673</v>
      </c>
      <c r="B15" s="169"/>
      <c r="C15" s="169"/>
      <c r="D15" s="169"/>
    </row>
    <row r="16" spans="1:4" x14ac:dyDescent="0.2">
      <c r="A16" s="174" t="s">
        <v>674</v>
      </c>
      <c r="B16" s="169"/>
      <c r="C16" s="176" t="s">
        <v>675</v>
      </c>
      <c r="D16" s="169"/>
    </row>
    <row r="17" spans="1:4" x14ac:dyDescent="0.2">
      <c r="A17" s="169" t="s">
        <v>687</v>
      </c>
      <c r="B17" s="169"/>
      <c r="C17" s="207"/>
      <c r="D17" s="208"/>
    </row>
    <row r="18" spans="1:4" x14ac:dyDescent="0.2">
      <c r="A18" s="169"/>
      <c r="B18" s="169"/>
      <c r="C18" s="207"/>
      <c r="D18" s="206"/>
    </row>
    <row r="19" spans="1:4" x14ac:dyDescent="0.2">
      <c r="A19" s="169"/>
      <c r="B19" s="169"/>
      <c r="C19" s="207"/>
      <c r="D19" s="206"/>
    </row>
    <row r="20" spans="1:4" x14ac:dyDescent="0.2">
      <c r="A20" s="169"/>
      <c r="B20" s="169"/>
      <c r="C20" s="207"/>
      <c r="D20" s="206"/>
    </row>
    <row r="21" spans="1:4" x14ac:dyDescent="0.2">
      <c r="A21" s="169"/>
      <c r="B21" s="169"/>
      <c r="C21" s="207"/>
      <c r="D21" s="206"/>
    </row>
    <row r="22" spans="1:4" x14ac:dyDescent="0.2">
      <c r="A22" s="169"/>
      <c r="B22" s="169"/>
      <c r="C22" s="207"/>
      <c r="D22" s="206"/>
    </row>
    <row r="23" spans="1:4" x14ac:dyDescent="0.2">
      <c r="A23" s="178" t="s">
        <v>676</v>
      </c>
      <c r="B23" s="169"/>
      <c r="C23" s="184">
        <f>SUM(C17:C22)</f>
        <v>0</v>
      </c>
      <c r="D23" s="169"/>
    </row>
    <row r="24" spans="1:4" x14ac:dyDescent="0.2">
      <c r="A24" s="169"/>
      <c r="B24" s="169"/>
      <c r="C24" s="169"/>
      <c r="D24" s="169"/>
    </row>
    <row r="25" spans="1:4" ht="33.75" x14ac:dyDescent="0.2">
      <c r="A25" s="179" t="s">
        <v>685</v>
      </c>
      <c r="B25" s="169"/>
      <c r="C25" s="184">
        <f>C23+C13</f>
        <v>0</v>
      </c>
      <c r="D25" s="169"/>
    </row>
  </sheetData>
  <sheetProtection algorithmName="SHA-512" hashValue="//ksWALse7SQbEb8xFRtz47QEEmqb0kM2AY02GqjC6ReLtrdGbiBS28j7I4uliL+7cTCtwAHBatGI4wNIn+8Vg==" saltValue="YhB/Ftes1t8LS8FFa3To4A==" spinCount="100000" sheet="1" objects="1" scenarios="1"/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BF007F-69C2-476E-AB33-5D042903C11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E91106B-A377-40B9-AB3A-11A1E501D4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B8C250-9362-4036-8142-C57A0EE33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do not use</vt:lpstr>
      <vt:lpstr>Status Track 2016</vt:lpstr>
      <vt:lpstr>rhc form</vt:lpstr>
      <vt:lpstr>fqhc form</vt:lpstr>
      <vt:lpstr>LineDescriptions</vt:lpstr>
      <vt:lpstr>New FQHCs-RHCs</vt:lpstr>
      <vt:lpstr>SCHED 1 FAMILY HC Rate Calc</vt:lpstr>
      <vt:lpstr>SCHED 2 VISITS</vt:lpstr>
      <vt:lpstr>SCHED 3 Q Event Historical</vt:lpstr>
      <vt:lpstr>SCHED 3 Q Event Prospective</vt:lpstr>
      <vt:lpstr>CHC Douglas</vt:lpstr>
      <vt:lpstr>River Cities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</dc:creator>
  <cp:lastModifiedBy>Trent Brown</cp:lastModifiedBy>
  <cp:lastPrinted>2016-10-11T14:18:36Z</cp:lastPrinted>
  <dcterms:created xsi:type="dcterms:W3CDTF">2010-01-06T18:27:14Z</dcterms:created>
  <dcterms:modified xsi:type="dcterms:W3CDTF">2024-05-03T13:53:32Z</dcterms:modified>
</cp:coreProperties>
</file>